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staraqsidf.sharepoint.com/sites/sharepoint/Documents partages/1.10 GROUPES DE TRAVAIL/1.01 ANIMATION GT RESEAU ESSMS/5- 2025/GT cartographie parcours/"/>
    </mc:Choice>
  </mc:AlternateContent>
  <xr:revisionPtr revIDLastSave="295" documentId="13_ncr:1_{A3C849BA-3C82-4429-854C-08E47CB4FE9B}" xr6:coauthVersionLast="47" xr6:coauthVersionMax="47" xr10:uidLastSave="{24A3A573-A26F-4041-8A16-DA7AC7399C5C}"/>
  <bookViews>
    <workbookView xWindow="-98" yWindow="-98" windowWidth="21795" windowHeight="12975" xr2:uid="{B00F5CD0-0D01-415B-9B66-3E3FC95EBDAB}"/>
  </bookViews>
  <sheets>
    <sheet name="Introduction - présentation" sheetId="6" r:id="rId1"/>
    <sheet name="Paramétrage" sheetId="1" state="hidden" r:id="rId2"/>
    <sheet name="Echelles" sheetId="4" r:id="rId3"/>
    <sheet name="Questionnaire" sheetId="2" r:id="rId4"/>
    <sheet name="Synthèse" sheetId="3" r:id="rId5"/>
  </sheets>
  <definedNames>
    <definedName name="Liste_Frequence">INDIRECT("T_Frequence[Fréquence]")</definedName>
    <definedName name="Liste_Gravite">INDIRECT("T_Gravite[Gravité]")</definedName>
    <definedName name="Liste_Maitrise">INDIRECT("T_Maitrise[Niveau de maîtrise]")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K15" i="1"/>
  <c r="J15" i="1"/>
  <c r="I15" i="1"/>
  <c r="H15" i="1"/>
  <c r="G21" i="2"/>
  <c r="I21" i="2" s="1"/>
  <c r="G22" i="2"/>
  <c r="I22" i="2" s="1"/>
  <c r="G23" i="2"/>
  <c r="I23" i="2" s="1"/>
  <c r="G24" i="2"/>
  <c r="I24" i="2" s="1"/>
  <c r="G25" i="2"/>
  <c r="I25" i="2" s="1"/>
  <c r="G26" i="2"/>
  <c r="I26" i="2" s="1"/>
  <c r="G27" i="2"/>
  <c r="I27" i="2" s="1"/>
  <c r="G28" i="2"/>
  <c r="I28" i="2" s="1"/>
  <c r="G11" i="2"/>
  <c r="I11" i="2" s="1"/>
  <c r="G12" i="2"/>
  <c r="I12" i="2" s="1"/>
  <c r="G13" i="2"/>
  <c r="I13" i="2" s="1"/>
  <c r="G130" i="2"/>
  <c r="I130" i="2" s="1"/>
  <c r="G131" i="2"/>
  <c r="I131" i="2" s="1"/>
  <c r="G132" i="2"/>
  <c r="I132" i="2" s="1"/>
  <c r="G133" i="2"/>
  <c r="I133" i="2" s="1"/>
  <c r="G134" i="2"/>
  <c r="I134" i="2" s="1"/>
  <c r="G135" i="2"/>
  <c r="I135" i="2" s="1"/>
  <c r="G136" i="2"/>
  <c r="I136" i="2" s="1"/>
  <c r="G137" i="2"/>
  <c r="I137" i="2" s="1"/>
  <c r="G129" i="2"/>
  <c r="I129" i="2" s="1"/>
  <c r="G124" i="2"/>
  <c r="I124" i="2" s="1"/>
  <c r="G116" i="2"/>
  <c r="I116" i="2" s="1"/>
  <c r="G117" i="2"/>
  <c r="I117" i="2" s="1"/>
  <c r="G118" i="2"/>
  <c r="I118" i="2" s="1"/>
  <c r="G119" i="2"/>
  <c r="I119" i="2" s="1"/>
  <c r="G120" i="2"/>
  <c r="I120" i="2" s="1"/>
  <c r="G121" i="2"/>
  <c r="I121" i="2" s="1"/>
  <c r="G122" i="2"/>
  <c r="I122" i="2" s="1"/>
  <c r="G123" i="2"/>
  <c r="I123" i="2" s="1"/>
  <c r="G115" i="2"/>
  <c r="I115" i="2" s="1"/>
  <c r="G110" i="2"/>
  <c r="I110" i="2" s="1"/>
  <c r="G93" i="2"/>
  <c r="I93" i="2" s="1"/>
  <c r="G94" i="2"/>
  <c r="I94" i="2" s="1"/>
  <c r="G95" i="2"/>
  <c r="I95" i="2" s="1"/>
  <c r="G96" i="2"/>
  <c r="I96" i="2" s="1"/>
  <c r="G97" i="2"/>
  <c r="I97" i="2" s="1"/>
  <c r="G98" i="2"/>
  <c r="I98" i="2" s="1"/>
  <c r="G99" i="2"/>
  <c r="I99" i="2" s="1"/>
  <c r="G100" i="2"/>
  <c r="I100" i="2" s="1"/>
  <c r="G101" i="2"/>
  <c r="I101" i="2" s="1"/>
  <c r="G102" i="2"/>
  <c r="I102" i="2" s="1"/>
  <c r="G103" i="2"/>
  <c r="I103" i="2" s="1"/>
  <c r="G104" i="2"/>
  <c r="I104" i="2" s="1"/>
  <c r="G105" i="2"/>
  <c r="I105" i="2" s="1"/>
  <c r="G106" i="2"/>
  <c r="I106" i="2" s="1"/>
  <c r="G107" i="2"/>
  <c r="I107" i="2" s="1"/>
  <c r="G108" i="2"/>
  <c r="I108" i="2" s="1"/>
  <c r="G109" i="2"/>
  <c r="I109" i="2" s="1"/>
  <c r="G92" i="2"/>
  <c r="I92" i="2" s="1"/>
  <c r="G87" i="2"/>
  <c r="I87" i="2" s="1"/>
  <c r="G78" i="2"/>
  <c r="I78" i="2" s="1"/>
  <c r="G79" i="2"/>
  <c r="I79" i="2" s="1"/>
  <c r="G80" i="2"/>
  <c r="I80" i="2" s="1"/>
  <c r="G81" i="2"/>
  <c r="I81" i="2" s="1"/>
  <c r="G82" i="2"/>
  <c r="I82" i="2" s="1"/>
  <c r="G83" i="2"/>
  <c r="I83" i="2" s="1"/>
  <c r="G84" i="2"/>
  <c r="I84" i="2" s="1"/>
  <c r="G85" i="2"/>
  <c r="I85" i="2" s="1"/>
  <c r="G86" i="2"/>
  <c r="I86" i="2" s="1"/>
  <c r="G77" i="2"/>
  <c r="I77" i="2" s="1"/>
  <c r="G72" i="2"/>
  <c r="I72" i="2" s="1"/>
  <c r="G59" i="2"/>
  <c r="I59" i="2" s="1"/>
  <c r="G60" i="2"/>
  <c r="I60" i="2" s="1"/>
  <c r="G61" i="2"/>
  <c r="I61" i="2" s="1"/>
  <c r="G62" i="2"/>
  <c r="I62" i="2" s="1"/>
  <c r="G63" i="2"/>
  <c r="I63" i="2" s="1"/>
  <c r="G64" i="2"/>
  <c r="I64" i="2" s="1"/>
  <c r="G65" i="2"/>
  <c r="I65" i="2" s="1"/>
  <c r="G66" i="2"/>
  <c r="I66" i="2" s="1"/>
  <c r="G67" i="2"/>
  <c r="I67" i="2" s="1"/>
  <c r="G68" i="2"/>
  <c r="I68" i="2" s="1"/>
  <c r="G69" i="2"/>
  <c r="I69" i="2" s="1"/>
  <c r="G70" i="2"/>
  <c r="I70" i="2" s="1"/>
  <c r="G71" i="2"/>
  <c r="I71" i="2" s="1"/>
  <c r="G58" i="2"/>
  <c r="I58" i="2" s="1"/>
  <c r="G53" i="2"/>
  <c r="I53" i="2" s="1"/>
  <c r="G34" i="2"/>
  <c r="I34" i="2" s="1"/>
  <c r="G35" i="2"/>
  <c r="I35" i="2" s="1"/>
  <c r="G36" i="2"/>
  <c r="I36" i="2" s="1"/>
  <c r="G37" i="2"/>
  <c r="I37" i="2" s="1"/>
  <c r="G38" i="2"/>
  <c r="I38" i="2" s="1"/>
  <c r="G39" i="2"/>
  <c r="I39" i="2" s="1"/>
  <c r="G40" i="2"/>
  <c r="I40" i="2" s="1"/>
  <c r="G41" i="2"/>
  <c r="I41" i="2" s="1"/>
  <c r="G42" i="2"/>
  <c r="I42" i="2" s="1"/>
  <c r="G43" i="2"/>
  <c r="I43" i="2" s="1"/>
  <c r="G44" i="2"/>
  <c r="I44" i="2" s="1"/>
  <c r="G45" i="2"/>
  <c r="I45" i="2" s="1"/>
  <c r="G46" i="2"/>
  <c r="I46" i="2" s="1"/>
  <c r="G47" i="2"/>
  <c r="I47" i="2" s="1"/>
  <c r="G48" i="2"/>
  <c r="I48" i="2" s="1"/>
  <c r="G49" i="2"/>
  <c r="I49" i="2" s="1"/>
  <c r="G50" i="2"/>
  <c r="I50" i="2" s="1"/>
  <c r="G51" i="2"/>
  <c r="I51" i="2" s="1"/>
  <c r="G52" i="2"/>
  <c r="I52" i="2" s="1"/>
  <c r="G33" i="2"/>
  <c r="I33" i="2" s="1"/>
  <c r="G19" i="2"/>
  <c r="I19" i="2" s="1"/>
  <c r="G20" i="2"/>
  <c r="I20" i="2" s="1"/>
  <c r="G18" i="2"/>
  <c r="G5" i="2"/>
  <c r="I5" i="2" s="1"/>
  <c r="G6" i="2"/>
  <c r="I6" i="2" s="1"/>
  <c r="G7" i="2"/>
  <c r="I7" i="2" s="1"/>
  <c r="G8" i="2"/>
  <c r="I8" i="2" s="1"/>
  <c r="G9" i="2"/>
  <c r="I9" i="2" s="1"/>
  <c r="G10" i="2"/>
  <c r="I10" i="2" s="1"/>
  <c r="R26" i="1"/>
  <c r="S26" i="1"/>
  <c r="T26" i="1"/>
  <c r="U26" i="1"/>
  <c r="R27" i="1"/>
  <c r="S27" i="1"/>
  <c r="T27" i="1"/>
  <c r="U27" i="1"/>
  <c r="R28" i="1"/>
  <c r="S28" i="1"/>
  <c r="T28" i="1"/>
  <c r="U28" i="1"/>
  <c r="R29" i="1"/>
  <c r="S29" i="1"/>
  <c r="T29" i="1"/>
  <c r="U29" i="1"/>
  <c r="R30" i="1"/>
  <c r="S30" i="1"/>
  <c r="T30" i="1"/>
  <c r="U30" i="1"/>
  <c r="R31" i="1"/>
  <c r="S31" i="1"/>
  <c r="T31" i="1"/>
  <c r="U31" i="1"/>
  <c r="R32" i="1"/>
  <c r="S32" i="1"/>
  <c r="T32" i="1"/>
  <c r="U32" i="1"/>
  <c r="R33" i="1"/>
  <c r="S33" i="1"/>
  <c r="T33" i="1"/>
  <c r="U33" i="1"/>
  <c r="R34" i="1"/>
  <c r="S34" i="1"/>
  <c r="T34" i="1"/>
  <c r="U34" i="1"/>
  <c r="Q34" i="1"/>
  <c r="Q33" i="1"/>
  <c r="Q32" i="1"/>
  <c r="Q31" i="1"/>
  <c r="Q30" i="1"/>
  <c r="Q29" i="1"/>
  <c r="Q28" i="1"/>
  <c r="Q27" i="1"/>
  <c r="Q26" i="1"/>
  <c r="R25" i="1"/>
  <c r="S25" i="1"/>
  <c r="T25" i="1"/>
  <c r="U25" i="1"/>
  <c r="Q25" i="1"/>
  <c r="R24" i="1"/>
  <c r="S24" i="1"/>
  <c r="T24" i="1"/>
  <c r="U24" i="1"/>
  <c r="Q24" i="1"/>
  <c r="R23" i="1"/>
  <c r="S23" i="1"/>
  <c r="T23" i="1"/>
  <c r="U23" i="1"/>
  <c r="Q23" i="1"/>
  <c r="R36" i="1"/>
  <c r="R35" i="1" s="1"/>
  <c r="S36" i="1"/>
  <c r="S35" i="1" s="1"/>
  <c r="T36" i="1"/>
  <c r="T35" i="1" s="1"/>
  <c r="U36" i="1"/>
  <c r="U35" i="1" s="1"/>
  <c r="Q36" i="1"/>
  <c r="Q35" i="1" s="1"/>
  <c r="I11" i="1"/>
  <c r="J11" i="1"/>
  <c r="K11" i="1"/>
  <c r="L11" i="1"/>
  <c r="I12" i="1"/>
  <c r="J12" i="1"/>
  <c r="K12" i="1"/>
  <c r="L12" i="1"/>
  <c r="I13" i="1"/>
  <c r="J13" i="1"/>
  <c r="K13" i="1"/>
  <c r="L13" i="1"/>
  <c r="I14" i="1"/>
  <c r="J14" i="1"/>
  <c r="K14" i="1"/>
  <c r="L14" i="1"/>
  <c r="H11" i="1"/>
  <c r="H12" i="1"/>
  <c r="H13" i="1"/>
  <c r="H14" i="1"/>
  <c r="D17" i="3"/>
  <c r="C16" i="3"/>
  <c r="D11" i="3"/>
  <c r="H14" i="3"/>
  <c r="H13" i="3"/>
  <c r="F18" i="3"/>
  <c r="G16" i="3"/>
  <c r="F17" i="3"/>
  <c r="E13" i="3"/>
  <c r="F13" i="3"/>
  <c r="G13" i="3"/>
  <c r="D13" i="3"/>
  <c r="F16" i="3"/>
  <c r="E16" i="3"/>
  <c r="H11" i="3"/>
  <c r="C14" i="3"/>
  <c r="G17" i="3"/>
  <c r="C17" i="3"/>
  <c r="G18" i="3"/>
  <c r="D18" i="3"/>
  <c r="E11" i="3"/>
  <c r="E15" i="3"/>
  <c r="E14" i="3"/>
  <c r="D15" i="3"/>
  <c r="G11" i="3"/>
  <c r="C15" i="3"/>
  <c r="C13" i="3"/>
  <c r="G15" i="3"/>
  <c r="E17" i="3"/>
  <c r="F15" i="3"/>
  <c r="G14" i="3"/>
  <c r="C18" i="3"/>
  <c r="F11" i="3"/>
  <c r="D14" i="3"/>
  <c r="F14" i="3"/>
  <c r="E18" i="3"/>
  <c r="H17" i="3"/>
  <c r="H15" i="3"/>
  <c r="H18" i="3"/>
  <c r="D16" i="3"/>
  <c r="H16" i="3"/>
  <c r="C11" i="3"/>
  <c r="I18" i="2" l="1"/>
  <c r="F12" i="3"/>
  <c r="G12" i="3"/>
  <c r="C12" i="3"/>
  <c r="H12" i="3"/>
  <c r="E12" i="3"/>
  <c r="D12" i="3"/>
  <c r="F19" i="3" l="1"/>
  <c r="H19" i="3"/>
  <c r="G19" i="3"/>
</calcChain>
</file>

<file path=xl/sharedStrings.xml><?xml version="1.0" encoding="utf-8"?>
<sst xmlns="http://schemas.openxmlformats.org/spreadsheetml/2006/main" count="479" uniqueCount="373">
  <si>
    <t>Gravité</t>
  </si>
  <si>
    <t>1 - Mineure</t>
  </si>
  <si>
    <t>2 - Significative</t>
  </si>
  <si>
    <t>3 - Majeure</t>
  </si>
  <si>
    <t>4 - Critique</t>
  </si>
  <si>
    <t>5 - Catastrophique</t>
  </si>
  <si>
    <t>Fréquence</t>
  </si>
  <si>
    <t>1 - Jamais vu</t>
  </si>
  <si>
    <t>2 - 1 fois par an</t>
  </si>
  <si>
    <t>3 - Plusieurs fois par an</t>
  </si>
  <si>
    <t>4 - Plusieurs fois par mois</t>
  </si>
  <si>
    <t>5 - Plusieurs fois par semaine</t>
  </si>
  <si>
    <t>Niveau de maîtrise</t>
  </si>
  <si>
    <t>5 - Découverte</t>
  </si>
  <si>
    <t>1.</t>
  </si>
  <si>
    <t>Risque</t>
  </si>
  <si>
    <t>Facteurs de risque</t>
  </si>
  <si>
    <t>Dommages éventuels (exemples)</t>
  </si>
  <si>
    <t>Risques</t>
  </si>
  <si>
    <t>Prévention</t>
  </si>
  <si>
    <t>Criticité résiduelle</t>
  </si>
  <si>
    <t>Mesures de prévention</t>
  </si>
  <si>
    <t>Gravité potientielle</t>
  </si>
  <si>
    <t>Fréquence d'exposition</t>
  </si>
  <si>
    <t>Criticité</t>
  </si>
  <si>
    <t>1.1.</t>
  </si>
  <si>
    <t>Défaut de procédure de préadmission</t>
  </si>
  <si>
    <t>Absence de procédure définissant les modalités de préadmission (organisation, documents, informations et critères d'admission ou de refus …)</t>
  </si>
  <si>
    <t>Perte de chance pour la santé physique ou psychique.
Perte qualité de vie liée à la perte temps dans la recherche de solution adaptée,
Mauvaise orientation</t>
  </si>
  <si>
    <t>1.2.</t>
  </si>
  <si>
    <t>Inadéquation entre l'offre de service ou la réponse de la structure aux besoins de la personne</t>
  </si>
  <si>
    <t>La structure manque d'informations sur la personne accompagnée (référent familial,  correspondants, intervenants, mesure de protection, risques présentés par la personne …)</t>
  </si>
  <si>
    <t>1.3.</t>
  </si>
  <si>
    <t>Défaut de communication entre la structure et l'adresseur (médecin,  établissement de santé, assistante sociale, MDPH, proches …)</t>
  </si>
  <si>
    <t>1.4.</t>
  </si>
  <si>
    <t>La personne accompagnée et/ou son entourage manque d'information sur la structure</t>
  </si>
  <si>
    <t>1.5.</t>
  </si>
  <si>
    <t>Risques liés à l'identitovigilance</t>
  </si>
  <si>
    <t>Absence de processus formalisé pour maîtriser la bonne identification de la personne</t>
  </si>
  <si>
    <t>Erreur de personne pouvant conduire à un évènement grave</t>
  </si>
  <si>
    <t>1.6.</t>
  </si>
  <si>
    <t>Impossibilité de réaliser une pré-admission</t>
  </si>
  <si>
    <t>Absence de mesure dégradée en cas d'admission en urgence</t>
  </si>
  <si>
    <t>Défaut de recueil d'information pouvant conduire à un évènement grave</t>
  </si>
  <si>
    <t>2.</t>
  </si>
  <si>
    <t>2.1.</t>
  </si>
  <si>
    <t>Difficultés d'intégration et d'adaptation</t>
  </si>
  <si>
    <t>Absence d'adhésion à l'entrée dans la structure</t>
  </si>
  <si>
    <t>Stress, angoisse, mal-être de la personne et de son entourage. Perte de confiance. Rupture de soins, altération de l'état de santé, perte d'autonomie,  troubles du comportement exacerbés. Errance, disparition inquiétante</t>
  </si>
  <si>
    <t>2.2.</t>
  </si>
  <si>
    <t>Impossibilité de répondre aux besoins de la personne (manque de compétences / ressources au sein de l'établissement)</t>
  </si>
  <si>
    <t>2.3.</t>
  </si>
  <si>
    <t>Défaut de coordination pour l’accueil (chambre non prête, indisponibilité du personnel, aides techniques non disponibles)</t>
  </si>
  <si>
    <t>2.4.</t>
  </si>
  <si>
    <t xml:space="preserve">Défaut de coordination entre les équipes (animation, soins, équipe éducative…) </t>
  </si>
  <si>
    <t>2.5.</t>
  </si>
  <si>
    <t>Défaut de recueil formalisé des habitudes de vie, des besoins par les professionnels référents</t>
  </si>
  <si>
    <t>2.6.</t>
  </si>
  <si>
    <t>Défaut d’information des professionnels sur les spécificités de la prise en charge (thérapeutiques, pathologies, troubles sensoriels, comportement, personnalité, habitudes de vie, préférences…) ou défaut de prise en compte</t>
  </si>
  <si>
    <t>2.7.</t>
  </si>
  <si>
    <t>Difficulté à créer du lien</t>
  </si>
  <si>
    <t xml:space="preserve">Difficulté à trouver des repères, à créer du lien avec les professionnels et avec les autres  personnes accompagnées. </t>
  </si>
  <si>
    <t>2.8.</t>
  </si>
  <si>
    <t>Défaut d'information des autres personnes accompagnées sur l'arrivée</t>
  </si>
  <si>
    <t>Identification</t>
  </si>
  <si>
    <t>Nom de l'établissement ou du service :</t>
  </si>
  <si>
    <t>Organisme gestionnaire ou établissement principal de rattachement :</t>
  </si>
  <si>
    <t>Minimal</t>
  </si>
  <si>
    <t>Moyenne</t>
  </si>
  <si>
    <t>Maximal</t>
  </si>
  <si>
    <t>3.</t>
  </si>
  <si>
    <t>3.1.</t>
  </si>
  <si>
    <t>Dommages éventuels pour la personne (exemples)</t>
  </si>
  <si>
    <t>Manque d'information sur ses droits fondamentaux</t>
  </si>
  <si>
    <t>Insuffisance de temps à l'entrée et au cours du séjour pour expliquer la charte des droits et libertés de la personne accueillie</t>
  </si>
  <si>
    <t>Isolement, repli sur soi, dévalorisation, angoisse, perte de chance de faire reconnaitre ses droits, augmentation de la dépendance des personnes</t>
  </si>
  <si>
    <t>Non respect de la dignité, de l'intégrité et de l'intimité  de la personne</t>
  </si>
  <si>
    <t>Problèmes structurels (Promiscuité, inadéquation des locaux…)</t>
  </si>
  <si>
    <t xml:space="preserve">Mal être, conflit, perte de confiance, maltraitance </t>
  </si>
  <si>
    <t>Problèmes organisationnels Insuffisance de formation et d'accompagnement des personnels, non respect des bonnes pratiques professionnelles</t>
  </si>
  <si>
    <t>Non respect de la liberté d'aller et venir</t>
  </si>
  <si>
    <t xml:space="preserve">Contraintes liées aux locaux, craintes des professionnels et/ou de l'entourage conduisant à des restrictions (contentions, système" anti-fugue"), absence d'évaluation bénéfice risque </t>
  </si>
  <si>
    <t xml:space="preserve">Isolement, repli sur soi, mal être. Conflit. Perte de confiance, maltraitance </t>
  </si>
  <si>
    <t>Non respect du consentement éclairé dans  l'accompagnement individuel</t>
  </si>
  <si>
    <t xml:space="preserve">Absence d’identification ou d’adaptation du mode de communication (CCA, FALC). Manque de temps d'échange, d'écoute, manque de traçabilité de l'avis de la personne, uniformisation de l'accompagnement,  manque de proposition d'alternatives si refus,  manque de sollicitation de la personne de confiance. </t>
  </si>
  <si>
    <t>Sentiment d’exclusion. Sentiment d’incapacité à agir sur son environnement.</t>
  </si>
  <si>
    <t>Non respect du droit à l'information de la personne  sur ses données médicales</t>
  </si>
  <si>
    <t>Non respect d'accès de la personne accompagnée à toutes les informations la concernant, défaut d'information sur son droit d'accès à son dossier, défaut de procédure.</t>
  </si>
  <si>
    <t xml:space="preserve">Privation d'un droit de connaissance, de consentement, de  contestation </t>
  </si>
  <si>
    <t>Non respect du droit à disposer d'un dossier complet, à jour et accessible</t>
  </si>
  <si>
    <t xml:space="preserve">Défaut de procédure pour la bonne tenue du dossier de la personne accompagnée (règles d'identification de la personne et des professionnels, traçabilité et mise à jour par les professionnels, classement et sauvegarde des données, archivage, destruction …) </t>
  </si>
  <si>
    <t>Risque juridique. Risque d'erreur, d'oubli par défaut d'information. Défaut de coordination, de continuité de la prise en charge</t>
  </si>
  <si>
    <t>Défaut de lisibilité, clarté des écrits. Information non identifiable (absence de  date, d'information sur le rédacteur) ou erronée. Non respect de la confidentialité des informations (transmission/compte rendu groupés pour plusieurs personnes accompagées)</t>
  </si>
  <si>
    <t>Non respect du libre choix des prestations et des praticiens</t>
  </si>
  <si>
    <t>Absence de proposition de choix de prestataire, absence de traçabilité du consentement</t>
  </si>
  <si>
    <t>Imposition du choix de l’établissement ou de prestations non choisies par la personne, sentiment de violation des volontés,</t>
  </si>
  <si>
    <t>Absence de prise en compte des réclamations et plaintes de la personne</t>
  </si>
  <si>
    <t>Absence de procédure de recueil et de gestion des plaintes.
Absence d'information sur le droit à exprimer une plainte</t>
  </si>
  <si>
    <t>Perte de chance d'accès à un soutien ou un recours, sentiment de perte de maîtrise de sa vie, dévalorisation. Risque de contentieux</t>
  </si>
  <si>
    <t>Non respect de la confidentialité des informations et des données</t>
  </si>
  <si>
    <t>Défaillance de protection des données dans le SI (absence d'accès nominatif, absence de limitation d'accessibilité, absence de sécurisation d'accès au dossier). Si dossier non informatisé : absence de sécurisation d'accès (porte et/ou armoire fermée à clé).</t>
  </si>
  <si>
    <t>Sentiment d’intrusion, mal être.</t>
  </si>
  <si>
    <t>Défaut de formation des professionnels, non respect des bonnes pratiques professionnelles (RGPD, secret médical…)</t>
  </si>
  <si>
    <t>Non respect de la vie sociale, du lien familial</t>
  </si>
  <si>
    <t>Manque de soutien au maintien du lien familial ou social. Impossibilité d'accueillir l'entourage, limitation des visites, des sorties, règlement de fonctionnement trop strict, horaires d'ouverture non adaptés, manque de temps pour accompagner la famille, absence d'analyse de pratiques ou de réflexion pluridisciplinaire. Manque de référent familial</t>
  </si>
  <si>
    <t xml:space="preserve"> Tristesse, isolement, désengagement ou éloignement  des proches,  rupture des liens familiaux, souffrance des proches, plaintes et réclamations</t>
  </si>
  <si>
    <t>Non respect du droit à l'image et à la vie privée</t>
  </si>
  <si>
    <t>Défaut ou insuffisance de procédure concernant le droit à l'image, à la protection de la vie privée. Défaut de sensibilisation des professionnels au respect de ces droits</t>
  </si>
  <si>
    <t>Perte de l'estime de soi, souffrance de la personne ou de ses proches, repli, isolement</t>
  </si>
  <si>
    <t>Non respect de la liberté religieuse, du principe de laicité, des droits civiques</t>
  </si>
  <si>
    <t>Non respect de la liberté d'opinion, des croyances et de la vie spirituelle. Absence d'aide à l'exercice des droits civiques, à la  facilitation de l'exercice du rôle citoyen, rarification des représentants des cultes ne permettant pas de pratiquer</t>
  </si>
  <si>
    <t>Sentiment de violation d'un droit, risque de repli ou d'isolement, perte de repères, Difficultés d'insertion dans la vie sociale, crainte ou refus du monde extérieur</t>
  </si>
  <si>
    <t>Non respect du droit à la protection des personnes 
(sécuritié des locaux et installations)</t>
  </si>
  <si>
    <t>Problèmes liés aux locaux et installations (vétusté des locaux et des équipements, non respect des réglementations (ERP, légionelle, hygiène, HACCP, RABC, DASRI...), sécurisation des accès</t>
  </si>
  <si>
    <t xml:space="preserve"> Accident, événement indésirable grave, ingestion de produits dangereux, épidémie, chute, altération de l'état de santé lié à un défaut d'énergie, un risque climatique …</t>
  </si>
  <si>
    <t>Non respect du droit à la protection des personnes
(sécuritié des équipements)</t>
  </si>
  <si>
    <t xml:space="preserve">Manque de maintenance des équipepent et de fonctionnalité des équipements de sécurité (appel malade, matériel et dispositifs médicaux …) Défaut de formalisation d'un état des lieux </t>
  </si>
  <si>
    <t>Non respect du droit à la protection des biens des personnes accompagnées</t>
  </si>
  <si>
    <t>Problèmes d'organisation (mise des valeurs au coffre, gestion des clés des placards ou du logement…)</t>
  </si>
  <si>
    <t>Spoliation, vol d'effet personnel, enfermement, sentiment d'insécurité</t>
  </si>
  <si>
    <t>3.2.</t>
  </si>
  <si>
    <t>Défaut ou insuffisance de co-construction ou personnalisation du projet d'accompagnement de la personne</t>
  </si>
  <si>
    <t>Défaut de formalisation du projet personnalisé (évaluation préalable, référent, nombre d'objectif réalisable)</t>
  </si>
  <si>
    <t>Stress, angoisse, mal-être de la personne et de son entourage. Perte de confiance. Troubles du comportement exacerbés.</t>
  </si>
  <si>
    <t>Défaut de mise en oeuvre des actions et suivi du projet d'accompagnement. Défaut de coordination entre les équipes (soins, animation, éducatif, hébergement …)</t>
  </si>
  <si>
    <t>Défaut de réévaluation régulière du projet en fonction de l'état de santé et des capacités de la personne</t>
  </si>
  <si>
    <t>Défaut de participation de la personne accompagnée au projet (souhaits, attentes, parole, communication adaptée...)</t>
  </si>
  <si>
    <t>Défaut de participation des proches au projet avec l'accord de la personne accompagnée</t>
  </si>
  <si>
    <t>Conflit, mal être, difficultés de communication</t>
  </si>
  <si>
    <t>Défaut de prise en compte des besoins fondamentaux (somatiques, psychologiques, sociaux éducatifs ...)</t>
  </si>
  <si>
    <t>Mal être, isolement, conséquences physiques, psychologiques</t>
  </si>
  <si>
    <t xml:space="preserve">Non respect des droits à une personnalisation selon les rythmes de vie </t>
  </si>
  <si>
    <t>Uniformisation des pratiques, insuffisance de temps et de moyens ou méconnaissance pour respecter le rythme souhaité (petit déjeuner, repas…)</t>
  </si>
  <si>
    <t>Perte de la qualité de vie, mal-être</t>
  </si>
  <si>
    <t>Non respect de la personnalisation de l'environnement de la personne</t>
  </si>
  <si>
    <t>Absence de personnalisation de l'environnement de la personne : petits meubles, photos, linge de lit, décoration …</t>
  </si>
  <si>
    <t>Absence d'attention portée sur le confort de vie</t>
  </si>
  <si>
    <t>Absence de vigilance sur les conditions de confort de l'environnement(visuelles, sonores, thermiques…), absence d'adaptation et confort des appareillages et de l'environnement, non prise en compte du temps de transport entre le domicile et la structure dans le cadre d'un externat (par exemple)</t>
  </si>
  <si>
    <t>Dégradation de la qualité de vie, isolement, aggravation des handicaps, perte d'autonomie</t>
  </si>
  <si>
    <t>Défaut d'organisation et de soutien d'une vie sociale au sein de l'établissement</t>
  </si>
  <si>
    <t>Défaut d'animation d'une vie sociale entre personnes et d'accompagnement de leurs relations dans la vie quotidienne. Défaut de développement de la pair aidance</t>
  </si>
  <si>
    <t>Isolement, dépression, perte de la qualité de vie</t>
  </si>
  <si>
    <t>Absence d'implication de l'usager dans la vie de l'établissement</t>
  </si>
  <si>
    <t xml:space="preserve">Absence de possibilité de développer une vie affective et intime </t>
  </si>
  <si>
    <t>Manque de connaissance sur les droits, insuffisance de formation des personnels, locaux indaptés, absence de partage de points de vue dans l'équipe pluridisciplinaire, non prise en compte des risques d' IST et de la contraception…</t>
  </si>
  <si>
    <t>Frustration, difficultés relationnelles, troubles du comportement, risque d'évènement grave</t>
  </si>
  <si>
    <t>4.</t>
  </si>
  <si>
    <t>4.1.</t>
  </si>
  <si>
    <t>Défaut de communication sur l'accompagnement de la personne</t>
  </si>
  <si>
    <t>Défaut de temps d'échanges entre professionnels permettant la concertation (staffs, transmissions…)</t>
  </si>
  <si>
    <t>Perte de chance pour la santé physique ou psychique, Interruption de traitements, aggravation de l’état de santé, perte d’autonomie, risque d'évènement grave</t>
  </si>
  <si>
    <t>4.2.</t>
  </si>
  <si>
    <t>Manque de communication et de coordination entre professionnels internes à l'établissement et les professionnels libéraux intervenant dans l'accompagnement</t>
  </si>
  <si>
    <t>4.3.</t>
  </si>
  <si>
    <t>Manque de communication inter-établissement et de coordination à l'occasion de transferts ou d’hospitalisation ou de consultation (DLU, lettre de liaison) en particuliers sur les risques spécifiques de la personne</t>
  </si>
  <si>
    <t>4.4.</t>
  </si>
  <si>
    <t>Manque de communication à l'occasion de séjours à domicile, de vacances, de sorties familiales, d'animation/ activités externes</t>
  </si>
  <si>
    <t>4.5.</t>
  </si>
  <si>
    <t>Risque pour la santé de la personne accueillie / défaut de soins</t>
  </si>
  <si>
    <t>Défaut de présence médicale pour avis ou prescription, sous effectif ne permettant pas la réalisation des soins</t>
  </si>
  <si>
    <t>4.6.</t>
  </si>
  <si>
    <t>Défaut de gestion des urgences (manque de  procédure, de formation professionnelle, d'exercices)</t>
  </si>
  <si>
    <t>4.7.</t>
  </si>
  <si>
    <r>
      <t>Méconnaissance ou absence de filières ou de conventions permettant une orientation qui facilite le parcours.</t>
    </r>
    <r>
      <rPr>
        <sz val="10"/>
        <color indexed="40"/>
        <rFont val="Century Gothic"/>
        <family val="2"/>
      </rPr>
      <t xml:space="preserve"> </t>
    </r>
  </si>
  <si>
    <t>4.8.</t>
  </si>
  <si>
    <t>Absence de mobilisation des ressources internes ou externes pour la continuité et l’adapation du parcours</t>
  </si>
  <si>
    <t>5.</t>
  </si>
  <si>
    <t>5.1.</t>
  </si>
  <si>
    <t>Prévention et éducation à la santé.</t>
  </si>
  <si>
    <t>Absence de sollicitation et de recueil des attentes et des besoins Absence de programme défini si besoin repéré,  absence de support de communication adapté, Absence de programme de dépistages</t>
  </si>
  <si>
    <t>Manque d'adhésion aux soins, risques pour la santé</t>
  </si>
  <si>
    <t>5.2.</t>
  </si>
  <si>
    <t>Accompagnement à la santé</t>
  </si>
  <si>
    <t>Absence d'évaluation des besoins, de repérage des risques. Absence d'informations sur les soins proposés, Absence de concertation de la personne  sur la stratégie thérapeutique. Absence d'accompagnement en cas de refus de soin.</t>
  </si>
  <si>
    <t>5.3.</t>
  </si>
  <si>
    <t>Douleur</t>
  </si>
  <si>
    <t>Défaut d'évaluation, de prise en charge et de réévaluation régulière de la douleur. Absence de coordination avec l'entourage pour le repérage de la douleur. Absence de co-construction  de prise en charge de la douleur avec la personne accompagnée. Pas de mobilisation de personnes ressources, de moyens pour soulager la douleur. Défaut de traçabilité et d'information (échelle utilisée, expression de la douleur, thérapeutiques)</t>
  </si>
  <si>
    <t>Perte d'autonomie, régression, dépression, repli, isolement</t>
  </si>
  <si>
    <t>5.4.</t>
  </si>
  <si>
    <t>Escarres</t>
  </si>
  <si>
    <t>Défaut d'évaluation, de prévention et prise en charge des escarres. Défaut de traçabilité et de transmission du risque</t>
  </si>
  <si>
    <t>Douleurs, perte d'autonomie, dépression</t>
  </si>
  <si>
    <t>5.5.</t>
  </si>
  <si>
    <t>Dénutrition/malnutrition</t>
  </si>
  <si>
    <t>Défaut de dépistage de la dénutrition / malnutrition et de prise en charge adaptée si nécessaire (suivi IMC, suivi des ingestas …). Défaut de traçabilité et de transmission du risque</t>
  </si>
  <si>
    <t>Perte d'autonomie, fatigue, chutes</t>
  </si>
  <si>
    <t>5.6.</t>
  </si>
  <si>
    <t>Troubles de la déglutition / fausses routes</t>
  </si>
  <si>
    <t>Défaut de dépistage des troubles de la déglutition et d'adaptation de l'accompagnement si nécessaire. Défaut de traçabilité et de transmission du risque</t>
  </si>
  <si>
    <t>Infection, dénutrition, isolement, fausses routes, décès</t>
  </si>
  <si>
    <t>5.7.</t>
  </si>
  <si>
    <t>Chute</t>
  </si>
  <si>
    <t>Défaut d'évaluation   du risque de chute et de prise en charge en adaptée en cas de risque identifié. Défaut de traçabilité et de transmission du risque</t>
  </si>
  <si>
    <t>Perte d'autonomie, syndrome post chute,  fracture, évènement grave</t>
  </si>
  <si>
    <t>5.8.</t>
  </si>
  <si>
    <t>Perte d'autonomie</t>
  </si>
  <si>
    <t xml:space="preserve">Défaut d'évaluation régulière de l'autonomie. Défaut de mise en place de mesures de préservation de l'autonomie (hygiène, déplacement, alimentation, continence, gestion du quotidien …). Défaut de traçabilité et de transmission </t>
  </si>
  <si>
    <t>Souffrance, perte de la dignité, de l'estime de soi, isolement, escarre, dénutrition, chutes …</t>
  </si>
  <si>
    <t>Troubles du comportement</t>
  </si>
  <si>
    <t xml:space="preserve">Défaut de dépistage et prise en charge des troubles du comportement. Défaut de traçabilité et de transmission </t>
  </si>
  <si>
    <t>Souffrance psychique, dommages subis par les autres personnes ou les personnels</t>
  </si>
  <si>
    <t>Santé mentale</t>
  </si>
  <si>
    <t>Absence d'intégration des besoins en santé mentale dans le projet d'accompagnement , Absence de co-construction du projet d'accompagnement en santé mentale avec la personne, Absence de ressources pour répondre aux besoins en santé mentale. Défaut d'évaluation du risque suicidaire. Défaut de traçabilité et de transmission du risque</t>
  </si>
  <si>
    <t>Souffrance psychique, isolement, dépression, suicide</t>
  </si>
  <si>
    <t>Absence de sensibilisation des personnes accompagnées et de leur entourage aux règles d'hygiène et de  prévention du risque infectieux (campagne vaccination ..). Défaut de traçabilité et de transmission  en cas de risque infectieux (COVID, BMR, gâle…)</t>
  </si>
  <si>
    <t>Infection, épidémie</t>
  </si>
  <si>
    <t>Absence d'évaluation du risque médicamenteux, de la iatrogénie. Manque d'association de la personne accompagnée à la gestion de son traitement médicamenteux pour favoriser sa compréhension et son adhésion et ainsi s‘assurer de l'observance. Absence de sensibilisation des proches pour la continuité de la thérapeutique lors de séjours chez eux. Absence d'approche non médicamenteuse. Défaut de traçabilité et de transmission des traitements.</t>
  </si>
  <si>
    <t>Rupture de traitement, aggravation de l'état de santé, effets indésirables, évènement grave</t>
  </si>
  <si>
    <t xml:space="preserve">Absence  d'identification du risque de maltraitance chez la personne. Absence d'information de la personne sur la maltraitance et les ressources (référent bientraitance, 3977, modalités de déclaraition ou d'alerte). </t>
  </si>
  <si>
    <t>Souffrance psychique, physique, isolement, repli, dépression, possibilité d'évènement grave</t>
  </si>
  <si>
    <t>Harcèlement, abus de faiblesse</t>
  </si>
  <si>
    <t>Absence  d'identification du risque de harcelement et d'abus de faiblesse chez la personne. Absence d'information sur les ressources (personne ressource, alerte, signalement)</t>
  </si>
  <si>
    <t>Addiction</t>
  </si>
  <si>
    <t>Absence de dépistage et d'évaluation du risque d'addiction. Absence de proposition de prise en charge. Absence de partenariat ou structures ressources</t>
  </si>
  <si>
    <t>Répercussion sur la santé, violence, risque pour les autres personnes, le personnel, infraction, trafic</t>
  </si>
  <si>
    <t>Radicalisation, prosélitisme</t>
  </si>
  <si>
    <t>Absence d'évaluation du risque de radicalisation. Absence d'information, absence de circuit d'alerte, absence de structures ressources</t>
  </si>
  <si>
    <t>Isolement, risque pour les autres personnes et le personnel, risque sociétal</t>
  </si>
  <si>
    <t>Accompagnement à la fin de vie</t>
  </si>
  <si>
    <t>6.1.</t>
  </si>
  <si>
    <t>Souffrance de la personne accompagnée en fin de vie et de son entourage</t>
  </si>
  <si>
    <t>Défaut d'organisation en interne ou de collaboration avec des partenaires externes, Non prise en compte des besoins de fin de vie</t>
  </si>
  <si>
    <r>
      <t xml:space="preserve">Perte des liens familiaux, souffrance de la personne accompagnée et de ses proches Deuil pathologique. </t>
    </r>
    <r>
      <rPr>
        <sz val="10"/>
        <color rgb="FFFF0000"/>
        <rFont val="Century Gothic"/>
        <family val="2"/>
      </rPr>
      <t xml:space="preserve">Traumatisme </t>
    </r>
    <r>
      <rPr>
        <sz val="10"/>
        <rFont val="Century Gothic"/>
        <family val="2"/>
      </rPr>
      <t xml:space="preserve">des professionnels, </t>
    </r>
  </si>
  <si>
    <t>6.2.</t>
  </si>
  <si>
    <t>Défaut de recueil des volontés, défaut de transmission en équipe,  manque de respect des besoins spirituels, des rituels ( fin de vie et décès ) exprimés par la personne et/ou ses proches</t>
  </si>
  <si>
    <t>6.3.</t>
  </si>
  <si>
    <t>Directives anticipées</t>
  </si>
  <si>
    <t>Défaut de recherche ou d'actualisation des directives anticipées, défaut de respect des directives anticipées</t>
  </si>
  <si>
    <t>Conflit médecin/Equipe/Proches risque d'acharnement thérapeutique, défaut de continuité des soins</t>
  </si>
  <si>
    <t>6.4.</t>
  </si>
  <si>
    <t>Personne de confiance</t>
  </si>
  <si>
    <t>Défaut de sollicitation de la personne de confiance si la personne le souhaite ou si elle n'est plus en mesure de s'exprimer</t>
  </si>
  <si>
    <t>6.5.</t>
  </si>
  <si>
    <t>Souffrance des proches liée à la gestion du décès</t>
  </si>
  <si>
    <t>Manque d'information sur la dégradation de l'état de santé</t>
  </si>
  <si>
    <t>Conflit médecin/Equipe/Proches, perte du lien, deuil pathologique</t>
  </si>
  <si>
    <t>6.6.</t>
  </si>
  <si>
    <t>Manque d'accompagnement au moment décès, d'accompagnement au deuil</t>
  </si>
  <si>
    <t>6.7.</t>
  </si>
  <si>
    <t>Non prise en compte de la souffrance des autres personnes accompagnées</t>
  </si>
  <si>
    <t>Défaut  d'information des autres personnes accompagnées en cas de décès</t>
  </si>
  <si>
    <t>Souffrance psychique</t>
  </si>
  <si>
    <t>7.</t>
  </si>
  <si>
    <t>Sortie</t>
  </si>
  <si>
    <t>Orientation inadaptée</t>
  </si>
  <si>
    <t>Non prise en compte des besoins et attentes de la personne ou de ses proches</t>
  </si>
  <si>
    <t>Perte de repères. Non investissement du projet de sortie. Décompensation psychologique ou physique, défaut de solution, Inadaptation de la personne à sa nouvelle structure</t>
  </si>
  <si>
    <t>Structure d'aval inadaptée aux besoins de la personne</t>
  </si>
  <si>
    <t>7.2.</t>
  </si>
  <si>
    <t>Inadaptation de la personne à sa nouvelle structure</t>
  </si>
  <si>
    <t>Défaut de préparation à la sortie. Défaut de lien avec la structure d'aval</t>
  </si>
  <si>
    <t>7.3.</t>
  </si>
  <si>
    <t>Rupture de parcours lors du retour à domicile</t>
  </si>
  <si>
    <t>Défaut de préparation du retour à domicile. Défaut de lien avec les aidants/ proches. Défaut de relais avec les professionnels intervenant à domicile</t>
  </si>
  <si>
    <t>Rupture/interruption de prise en charge et d'accompagnement par défaut de coordination, peut conduire à un évènement grave</t>
  </si>
  <si>
    <t>7.4.</t>
  </si>
  <si>
    <t>Défaut de partage des informations</t>
  </si>
  <si>
    <t>Défaut de partage des informations nécessaires à la prise en charge de la personne avec les professionnels et/ou les proches (ordonnances, RDV, soins, prestataires, matériel…)</t>
  </si>
  <si>
    <t>Rupture/interruption de prise en charge et d'accompagnement par défaut  de transmission/partage d'information</t>
  </si>
  <si>
    <t>7.5.</t>
  </si>
  <si>
    <t>Défaut de sécurisation des données</t>
  </si>
  <si>
    <t>Rupture du secret médical, informations accessibles à des personnes non autorisées</t>
  </si>
  <si>
    <t>6.</t>
  </si>
  <si>
    <r>
      <t>Risque infectieux.</t>
    </r>
    <r>
      <rPr>
        <i/>
        <sz val="10"/>
        <color rgb="FFFF0000"/>
        <rFont val="Century Gothic"/>
        <family val="2"/>
      </rPr>
      <t xml:space="preserve"> La maîtrise globale du risque infectieux n'est pas évaluée à l'aide de cet outil mais dans le DAMRI</t>
    </r>
  </si>
  <si>
    <r>
      <t xml:space="preserve">Risque médicamenteux </t>
    </r>
    <r>
      <rPr>
        <i/>
        <sz val="10"/>
        <color rgb="FFFF0000"/>
        <rFont val="Century Gothic"/>
        <family val="2"/>
      </rPr>
      <t>La maîtrise globale de la prise en charge médicamenteuse n'est pas évaluée à l'aide de cet outil  mais avec des outils spécifiques (Interdiag, ArchiMed Handicap …)</t>
    </r>
  </si>
  <si>
    <r>
      <t xml:space="preserve">Maltraitance </t>
    </r>
    <r>
      <rPr>
        <i/>
        <sz val="10"/>
        <color rgb="FFFF0000"/>
        <rFont val="Century Gothic"/>
        <family val="2"/>
      </rPr>
      <t>La maîtrise globale du risque de maltraitance n'est pas évaluée à l'aide de cet outil  mais avec des outils spécifiques ( supports HAS)</t>
    </r>
  </si>
  <si>
    <t>Analyse des résultats</t>
  </si>
  <si>
    <t>Mineure</t>
  </si>
  <si>
    <t>Conséquences mineures sans préjudice (retard simple sans désorganisation)</t>
  </si>
  <si>
    <t>Très improbable/jamais</t>
  </si>
  <si>
    <t>Jamais vu</t>
  </si>
  <si>
    <t>On sait faire face, 
bonne maîtrise</t>
  </si>
  <si>
    <t>Procédures connues et appliquées, équipes sensibilisées, exercices de mise en situation réalisés, audits et/ou auto-contrôles réalisés, actions correctives mises en œuvre en cas de non-conformité</t>
  </si>
  <si>
    <t>Significative</t>
  </si>
  <si>
    <t>Préjudice temporaire ou impact modérés, réversibles (retard avec désorganisation momentanée)</t>
  </si>
  <si>
    <t>Très peu probalbe/très peu fréquent</t>
  </si>
  <si>
    <t>1 fois par an</t>
  </si>
  <si>
    <t>Procédure et organisation en place, équipe sensibilisée, audits et/ou auto-contrôles réalisés, plan d’action et suivi en cours </t>
  </si>
  <si>
    <t xml:space="preserve">Majeure </t>
  </si>
  <si>
    <t>Conséquences importante (hospitalisation, perte de fonction transitoire)</t>
  </si>
  <si>
    <t>Peu probalbe/très peu fréquent</t>
  </si>
  <si>
    <t>Plusieurs frois par an</t>
  </si>
  <si>
    <t>On a organisé</t>
  </si>
  <si>
    <t>Procédure et organisation en place, équipe sensibilisée, audits et/ou auto-contrôles non réalisés, quelques actions mais insuffisantes ou inefficaces</t>
  </si>
  <si>
    <t>Critique</t>
  </si>
  <si>
    <t>Conséquence grave (incapacité partielle permanente)</t>
  </si>
  <si>
    <t>Possible/pbobalbe/fréquent</t>
  </si>
  <si>
    <t>Plusieurs fois par mois</t>
  </si>
  <si>
    <t>On est en alerte</t>
  </si>
  <si>
    <t>Absence de procédure, équipe informée du risque, quelques actions mais insuffisantes ou inefficaces</t>
  </si>
  <si>
    <t xml:space="preserve">Catastrophique </t>
  </si>
  <si>
    <t xml:space="preserve">Conséquences très graves, irréversibles (décès, invalidité, séquelles graves, cessation d’activité) </t>
  </si>
  <si>
    <t>Très probable à certain/très fréquent</t>
  </si>
  <si>
    <t>Plusieurs fois par semaine</t>
  </si>
  <si>
    <t>On découvre le risque</t>
  </si>
  <si>
    <t>Absence de procédure, équipe non sensibilisée au risque, aucune action en place</t>
  </si>
  <si>
    <t>Probabilité / Fréquence</t>
  </si>
  <si>
    <t>Bonne maîtrise</t>
  </si>
  <si>
    <t>Prévu</t>
  </si>
  <si>
    <t>Alerte</t>
  </si>
  <si>
    <t>Découverte</t>
  </si>
  <si>
    <t>Plan
d'action</t>
  </si>
  <si>
    <t>I5:I13</t>
  </si>
  <si>
    <t>I18:I28</t>
  </si>
  <si>
    <t>1 - Maitrisé</t>
  </si>
  <si>
    <t>2 - Actions en cours</t>
  </si>
  <si>
    <t>3 - Organisé</t>
  </si>
  <si>
    <t>4 - En alerte</t>
  </si>
  <si>
    <t>X</t>
  </si>
  <si>
    <t>Y</t>
  </si>
  <si>
    <t>Nombre d'item à criticité résiduelle &lt;12</t>
  </si>
  <si>
    <t>Pré admission</t>
  </si>
  <si>
    <t>Accompagnement : Respect des droits</t>
  </si>
  <si>
    <t>Accompagnement Projet Personnalisé, qualité de vie</t>
  </si>
  <si>
    <t>Continuité de l'accompagnement</t>
  </si>
  <si>
    <t>On a tout prévu,
action en cours</t>
  </si>
  <si>
    <t>Analyse des risques réalisée le :</t>
  </si>
  <si>
    <t>Fonction des participants à l'analyse :</t>
  </si>
  <si>
    <t>Admission</t>
  </si>
  <si>
    <t>Risques liés à la santé et à la vulnérabilité</t>
  </si>
  <si>
    <t>8.</t>
  </si>
  <si>
    <t>8.2.</t>
  </si>
  <si>
    <t>8.1.</t>
  </si>
  <si>
    <t>8.3.</t>
  </si>
  <si>
    <t>8.4.</t>
  </si>
  <si>
    <t>8.5.</t>
  </si>
  <si>
    <t>Mesures existantes</t>
  </si>
  <si>
    <t>Actions à proposer ou à poursuivre</t>
  </si>
  <si>
    <t>3.3.</t>
  </si>
  <si>
    <t>3.4.</t>
  </si>
  <si>
    <t>3.5.</t>
  </si>
  <si>
    <t>3.6.</t>
  </si>
  <si>
    <t>3.7.</t>
  </si>
  <si>
    <t>3.8.</t>
  </si>
  <si>
    <t>3.9.</t>
  </si>
  <si>
    <t>3.10.</t>
  </si>
  <si>
    <t>3.11.</t>
  </si>
  <si>
    <t>3.12.</t>
  </si>
  <si>
    <t>3.13.</t>
  </si>
  <si>
    <t>3.14.</t>
  </si>
  <si>
    <t>3.15.</t>
  </si>
  <si>
    <t>3.16.</t>
  </si>
  <si>
    <t>3.17.</t>
  </si>
  <si>
    <t>3.18.</t>
  </si>
  <si>
    <t>4.9.</t>
  </si>
  <si>
    <t>4.10.</t>
  </si>
  <si>
    <t>4.11.</t>
  </si>
  <si>
    <t>4.12.</t>
  </si>
  <si>
    <t>6.8.</t>
  </si>
  <si>
    <t>6.9.</t>
  </si>
  <si>
    <t>6.10.</t>
  </si>
  <si>
    <t>6.11.</t>
  </si>
  <si>
    <t>6.12.</t>
  </si>
  <si>
    <t>6.13.</t>
  </si>
  <si>
    <t>6.14.</t>
  </si>
  <si>
    <t>6.16.</t>
  </si>
  <si>
    <t>6.15.</t>
  </si>
  <si>
    <t>7.1.</t>
  </si>
  <si>
    <t>7.7.</t>
  </si>
  <si>
    <t>7.6.</t>
  </si>
  <si>
    <t xml:space="preserve">Continuité de l'accompagnement </t>
  </si>
  <si>
    <t>Total</t>
  </si>
  <si>
    <t>I33:I53</t>
  </si>
  <si>
    <t>I58:I72</t>
  </si>
  <si>
    <t>I77:I87</t>
  </si>
  <si>
    <t>I92:I110</t>
  </si>
  <si>
    <t>I115:I124</t>
  </si>
  <si>
    <t>I129:I137</t>
  </si>
  <si>
    <t>Nombre d'item à criticité moyenne, comprise entre 12 et 45</t>
  </si>
  <si>
    <t>Nombre d'item à criticité majeure, supérieure à 45</t>
  </si>
  <si>
    <t>Accompagnement :
Respect des droits</t>
  </si>
  <si>
    <t>Risques liés à la santé
et à la vulnérabilité</t>
  </si>
  <si>
    <t>Accompagnement
à la fin de 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</si>
</sst>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Aptos Narrow"/>
      <family val="2"/>
      <scheme val="minor"/>
    </font>
    <font>
      <sz val="8"/>
      <name val="Aptos Narrow"/>
      <family val="2"/>
      <scheme val="minor"/>
    </font>
    <font>
      <sz val="10"/>
      <color theme="1"/>
      <name val="Arial Unicode MS"/>
      <family val="2"/>
    </font>
    <font>
      <b/>
      <sz val="16"/>
      <name val="Century Gothic"/>
      <family val="2"/>
    </font>
    <font>
      <sz val="7"/>
      <name val="Century Gothic"/>
      <family val="2"/>
    </font>
    <font>
      <sz val="10"/>
      <name val="Century Gothic"/>
      <family val="2"/>
    </font>
    <font>
      <sz val="8"/>
      <name val="Century Gothic"/>
      <family val="2"/>
    </font>
    <font>
      <b/>
      <sz val="8"/>
      <name val="Century Gothic"/>
      <family val="2"/>
    </font>
    <font>
      <sz val="10"/>
      <color theme="1"/>
      <name val="Century Gothic"/>
      <family val="2"/>
    </font>
    <font>
      <sz val="10"/>
      <color indexed="8"/>
      <name val="Century Gothic"/>
      <family val="2"/>
    </font>
    <font>
      <b/>
      <sz val="10"/>
      <name val="Century Gothic"/>
      <family val="2"/>
    </font>
    <font>
      <i/>
      <sz val="10"/>
      <name val="Century Gothic"/>
      <family val="2"/>
    </font>
    <font>
      <i/>
      <sz val="8"/>
      <name val="Century Gothic"/>
      <family val="2"/>
    </font>
    <font>
      <b/>
      <sz val="16"/>
      <color theme="1"/>
      <name val="Century Gothic"/>
      <family val="2"/>
    </font>
    <font>
      <sz val="16"/>
      <name val="Century Gothic"/>
      <family val="2"/>
    </font>
    <font>
      <sz val="10"/>
      <color rgb="FFFF0000"/>
      <name val="Century Gothic"/>
      <family val="2"/>
    </font>
    <font>
      <sz val="10"/>
      <color indexed="40"/>
      <name val="Century Gothic"/>
      <family val="2"/>
    </font>
    <font>
      <sz val="10"/>
      <color theme="1"/>
      <name val="Aptos Narrow"/>
      <family val="2"/>
      <scheme val="minor"/>
    </font>
    <font>
      <i/>
      <sz val="10"/>
      <color rgb="FFFF0000"/>
      <name val="Century Gothic"/>
      <family val="2"/>
    </font>
    <font>
      <b/>
      <sz val="11"/>
      <color theme="0"/>
      <name val="Aptos Narrow"/>
      <family val="2"/>
      <scheme val="minor"/>
    </font>
    <font>
      <b/>
      <sz val="11"/>
      <color theme="1"/>
      <name val="Aptos Narrow"/>
      <family val="2"/>
      <scheme val="minor"/>
    </font>
    <font>
      <sz val="8"/>
      <color theme="1"/>
      <name val="Century Gothic"/>
      <family val="2"/>
    </font>
    <font>
      <sz val="8"/>
      <color rgb="FF002060"/>
      <name val="Century Gothic"/>
      <family val="2"/>
    </font>
    <font>
      <b/>
      <sz val="8"/>
      <color theme="1"/>
      <name val="Century Gothic"/>
      <family val="2"/>
    </font>
    <font>
      <b/>
      <sz val="8"/>
      <color rgb="FF002060"/>
      <name val="Century Gothic"/>
      <family val="2"/>
    </font>
    <font>
      <b/>
      <sz val="14"/>
      <color theme="4"/>
      <name val="Aptos Narrow"/>
      <family val="2"/>
      <scheme val="minor"/>
    </font>
    <font>
      <b/>
      <sz val="10"/>
      <color theme="0"/>
      <name val="Century Gothic"/>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55"/>
      </right>
      <top/>
      <bottom style="thin">
        <color indexed="64"/>
      </bottom>
      <diagonal/>
    </border>
    <border>
      <left style="thin">
        <color indexed="55"/>
      </left>
      <right/>
      <top/>
      <bottom style="thin">
        <color indexed="64"/>
      </bottom>
      <diagonal/>
    </border>
    <border>
      <left style="thin">
        <color indexed="55"/>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style="medium">
        <color indexed="64"/>
      </right>
      <top/>
      <bottom style="thin">
        <color indexed="55"/>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1">
    <xf numFmtId="0" fontId="0" fillId="0" borderId="0"/>
  </cellStyleXfs>
  <cellXfs count="178">
    <xf numFmtId="0" fontId="0" fillId="0" borderId="0" xfId="0"/>
    <xf numFmtId="0" fontId="2" fillId="0" borderId="0" xfId="0" applyFont="1"/>
    <xf numFmtId="0" fontId="3" fillId="0" borderId="0" xfId="0" applyFont="1" applyAlignment="1">
      <alignment vertical="center"/>
    </xf>
    <xf numFmtId="0" fontId="0" fillId="0" borderId="0" xfId="0" applyAlignment="1">
      <alignment wrapText="1"/>
    </xf>
    <xf numFmtId="0" fontId="5" fillId="0" borderId="2"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vertical="center" wrapText="1"/>
      <protection locked="0"/>
    </xf>
    <xf numFmtId="0" fontId="5" fillId="0" borderId="3"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5" fillId="0" borderId="0" xfId="0" applyFont="1" applyAlignment="1">
      <alignment vertical="center"/>
    </xf>
    <xf numFmtId="0" fontId="0" fillId="0" borderId="0" xfId="0" applyAlignment="1">
      <alignment horizontal="right"/>
    </xf>
    <xf numFmtId="0" fontId="0" fillId="0" borderId="0" xfId="0" applyAlignment="1">
      <alignment horizontal="right" vertical="top"/>
    </xf>
    <xf numFmtId="164" fontId="5" fillId="0" borderId="5" xfId="0" applyNumberFormat="1" applyFont="1" applyBorder="1" applyAlignment="1">
      <alignment horizontal="center" vertical="center" wrapText="1"/>
    </xf>
    <xf numFmtId="0" fontId="5" fillId="0" borderId="0" xfId="0" applyFont="1" applyAlignment="1">
      <alignment horizontal="right" vertical="center"/>
    </xf>
    <xf numFmtId="0" fontId="3" fillId="0" borderId="0" xfId="0" applyFont="1" applyAlignment="1">
      <alignment horizontal="right" vertical="center"/>
    </xf>
    <xf numFmtId="0" fontId="0" fillId="0" borderId="0" xfId="0" applyAlignment="1">
      <alignment horizontal="left" vertical="center" wrapText="1"/>
    </xf>
    <xf numFmtId="0" fontId="21" fillId="0" borderId="1" xfId="0" applyFont="1" applyBorder="1" applyAlignment="1">
      <alignment horizontal="left" vertical="center" wrapText="1"/>
    </xf>
    <xf numFmtId="0" fontId="22" fillId="3" borderId="1" xfId="0" applyFont="1" applyFill="1" applyBorder="1" applyAlignment="1">
      <alignment horizontal="left" vertical="center" wrapText="1"/>
    </xf>
    <xf numFmtId="0" fontId="21" fillId="0" borderId="10" xfId="0" applyFont="1" applyBorder="1" applyAlignment="1">
      <alignment horizontal="left" vertical="center" wrapText="1"/>
    </xf>
    <xf numFmtId="0" fontId="22" fillId="3" borderId="10" xfId="0" applyFont="1" applyFill="1" applyBorder="1" applyAlignment="1">
      <alignment horizontal="left" vertical="center" wrapText="1"/>
    </xf>
    <xf numFmtId="0" fontId="7" fillId="5" borderId="14"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0" fillId="3" borderId="0" xfId="0" applyFill="1"/>
    <xf numFmtId="0" fontId="0" fillId="3" borderId="0" xfId="0" applyFill="1" applyAlignment="1">
      <alignment wrapText="1"/>
    </xf>
    <xf numFmtId="0" fontId="20" fillId="3" borderId="0" xfId="0" applyFont="1" applyFill="1" applyAlignment="1">
      <alignment horizontal="center" vertical="center" wrapText="1"/>
    </xf>
    <xf numFmtId="0" fontId="0" fillId="3" borderId="0" xfId="0" applyFill="1" applyAlignment="1">
      <alignment horizontal="center" vertical="center" wrapText="1"/>
    </xf>
    <xf numFmtId="0" fontId="19" fillId="0" borderId="22" xfId="0" applyFont="1" applyBorder="1" applyAlignment="1">
      <alignment horizontal="center" vertical="center"/>
    </xf>
    <xf numFmtId="0" fontId="25" fillId="3" borderId="23" xfId="0" applyFont="1" applyFill="1" applyBorder="1" applyAlignment="1">
      <alignment horizontal="center" wrapText="1"/>
    </xf>
    <xf numFmtId="0" fontId="0" fillId="3" borderId="0" xfId="0" applyFill="1" applyAlignment="1">
      <alignment horizontal="center" vertical="center"/>
    </xf>
    <xf numFmtId="0" fontId="20" fillId="3" borderId="0" xfId="0" applyFont="1" applyFill="1" applyAlignment="1">
      <alignment horizontal="center" vertical="center"/>
    </xf>
    <xf numFmtId="0" fontId="0" fillId="3" borderId="0" xfId="0" applyFill="1" applyAlignment="1">
      <alignment horizontal="center" vertical="top" wrapText="1"/>
    </xf>
    <xf numFmtId="0" fontId="0" fillId="3" borderId="0" xfId="0" applyFill="1" applyAlignment="1">
      <alignment horizontal="center" vertical="top"/>
    </xf>
    <xf numFmtId="0" fontId="19" fillId="8" borderId="24" xfId="0" applyFont="1" applyFill="1" applyBorder="1" applyAlignment="1">
      <alignment horizontal="center" vertical="center"/>
    </xf>
    <xf numFmtId="0" fontId="19" fillId="9" borderId="24" xfId="0" applyFont="1" applyFill="1" applyBorder="1" applyAlignment="1">
      <alignment horizontal="center" vertical="center"/>
    </xf>
    <xf numFmtId="0" fontId="19" fillId="10" borderId="24" xfId="0" applyFont="1" applyFill="1" applyBorder="1" applyAlignment="1">
      <alignment horizontal="center" vertical="center"/>
    </xf>
    <xf numFmtId="0" fontId="19" fillId="3" borderId="22" xfId="0" applyFont="1" applyFill="1" applyBorder="1" applyAlignment="1">
      <alignment horizontal="center" vertical="center" wrapText="1"/>
    </xf>
    <xf numFmtId="0" fontId="11" fillId="0" borderId="25" xfId="0" applyFont="1" applyBorder="1" applyAlignment="1" applyProtection="1">
      <alignment horizontal="center" vertical="center" wrapText="1"/>
      <protection locked="0"/>
    </xf>
    <xf numFmtId="0" fontId="11" fillId="0" borderId="25" xfId="0"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5" fillId="0" borderId="3" xfId="0" applyFont="1" applyBorder="1" applyAlignment="1">
      <alignment horizontal="left" vertical="center" wrapText="1"/>
    </xf>
    <xf numFmtId="0" fontId="8" fillId="0" borderId="3" xfId="0" applyFont="1" applyBorder="1" applyAlignment="1">
      <alignment vertical="center" wrapText="1"/>
    </xf>
    <xf numFmtId="0" fontId="5" fillId="0" borderId="25" xfId="0" applyFont="1" applyBorder="1" applyAlignment="1">
      <alignment horizontal="left" vertical="center" wrapText="1"/>
    </xf>
    <xf numFmtId="0" fontId="9" fillId="0" borderId="2" xfId="0" applyFont="1" applyBorder="1" applyAlignment="1">
      <alignment vertical="center" wrapText="1"/>
    </xf>
    <xf numFmtId="0" fontId="5" fillId="0" borderId="2" xfId="0" applyFont="1" applyBorder="1" applyAlignment="1">
      <alignment horizontal="left" vertical="center" wrapText="1"/>
    </xf>
    <xf numFmtId="0" fontId="8" fillId="3" borderId="2" xfId="0" applyFont="1" applyFill="1" applyBorder="1" applyAlignment="1">
      <alignment vertical="center" wrapText="1"/>
    </xf>
    <xf numFmtId="0" fontId="8" fillId="0" borderId="2" xfId="0" applyFont="1" applyBorder="1" applyAlignment="1">
      <alignment vertical="center" wrapText="1"/>
    </xf>
    <xf numFmtId="0" fontId="8" fillId="0" borderId="25" xfId="0" applyFont="1" applyBorder="1" applyAlignment="1">
      <alignment vertical="center" wrapText="1"/>
    </xf>
    <xf numFmtId="0" fontId="3" fillId="0" borderId="0" xfId="0" applyFont="1" applyAlignment="1">
      <alignment horizontal="right" vertical="top"/>
    </xf>
    <xf numFmtId="0" fontId="3"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wrapText="1"/>
    </xf>
    <xf numFmtId="0" fontId="6"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horizontal="right" vertical="top" wrapText="1"/>
    </xf>
    <xf numFmtId="0" fontId="6" fillId="2" borderId="1" xfId="0" applyFont="1" applyFill="1" applyBorder="1" applyAlignment="1">
      <alignment horizontal="center" vertical="center" wrapText="1"/>
    </xf>
    <xf numFmtId="0" fontId="5" fillId="0" borderId="0" xfId="0" applyFont="1" applyAlignment="1">
      <alignment vertical="center" wrapText="1"/>
    </xf>
    <xf numFmtId="0" fontId="8" fillId="0" borderId="3" xfId="0" applyFont="1" applyBorder="1" applyAlignment="1">
      <alignment horizontal="center" vertical="center"/>
    </xf>
    <xf numFmtId="0" fontId="5" fillId="0" borderId="3" xfId="0" applyFont="1" applyBorder="1" applyAlignment="1">
      <alignment vertical="center" wrapText="1"/>
    </xf>
    <xf numFmtId="0" fontId="6" fillId="0" borderId="0" xfId="0" applyFont="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11" fillId="0" borderId="0" xfId="0" applyFont="1" applyAlignment="1">
      <alignment horizontal="right" vertical="top" wrapText="1"/>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28" xfId="0" applyFont="1" applyBorder="1" applyAlignment="1">
      <alignment horizontal="center" vertical="center"/>
    </xf>
    <xf numFmtId="0" fontId="0" fillId="0" borderId="0" xfId="0" applyAlignment="1">
      <alignment vertical="top"/>
    </xf>
    <xf numFmtId="0" fontId="0" fillId="0" borderId="0" xfId="0" applyAlignment="1">
      <alignment horizontal="left" vertical="center"/>
    </xf>
    <xf numFmtId="0" fontId="0" fillId="0" borderId="0" xfId="0" applyAlignment="1">
      <alignment horizontal="center" vertical="center"/>
    </xf>
    <xf numFmtId="0" fontId="13" fillId="0" borderId="0" xfId="0" applyFont="1" applyAlignment="1">
      <alignment horizontal="left" vertical="center"/>
    </xf>
    <xf numFmtId="0" fontId="5" fillId="3" borderId="3" xfId="0" applyFont="1" applyFill="1" applyBorder="1" applyAlignment="1">
      <alignment vertical="center" wrapText="1"/>
    </xf>
    <xf numFmtId="0" fontId="5" fillId="3" borderId="2" xfId="0" applyFont="1" applyFill="1" applyBorder="1" applyAlignment="1">
      <alignment vertical="center" wrapText="1"/>
    </xf>
    <xf numFmtId="0" fontId="9" fillId="3" borderId="2" xfId="0" applyFont="1" applyFill="1" applyBorder="1" applyAlignment="1">
      <alignmen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12" fillId="0" borderId="0" xfId="0" applyFont="1" applyAlignment="1">
      <alignment horizontal="center" vertical="center" wrapText="1"/>
    </xf>
    <xf numFmtId="0" fontId="11"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6" fillId="2" borderId="4" xfId="0" applyFont="1" applyFill="1" applyBorder="1" applyAlignment="1">
      <alignment horizont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0" xfId="0" applyFont="1" applyAlignment="1">
      <alignment horizontal="right" vertical="top" wrapText="1"/>
    </xf>
    <xf numFmtId="0" fontId="9" fillId="0" borderId="3" xfId="0" applyFont="1" applyBorder="1" applyAlignment="1">
      <alignment horizontal="left" vertical="center" wrapText="1"/>
    </xf>
    <xf numFmtId="0" fontId="17" fillId="0" borderId="3" xfId="0" applyFont="1" applyBorder="1" applyAlignment="1">
      <alignment horizontal="center" vertical="center"/>
    </xf>
    <xf numFmtId="0" fontId="15" fillId="0" borderId="0" xfId="0" applyFont="1" applyAlignment="1">
      <alignmen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horizontal="center" vertical="center" wrapText="1"/>
    </xf>
    <xf numFmtId="0" fontId="10" fillId="0" borderId="3" xfId="0" applyFont="1" applyBorder="1" applyAlignment="1">
      <alignment horizontal="center" vertical="center" wrapText="1"/>
    </xf>
    <xf numFmtId="164" fontId="10" fillId="0" borderId="3" xfId="0" applyNumberFormat="1"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vertical="top" wrapText="1"/>
    </xf>
    <xf numFmtId="0" fontId="5" fillId="3" borderId="2" xfId="0" applyFont="1" applyFill="1" applyBorder="1" applyAlignment="1">
      <alignment horizontal="left" vertical="center" wrapText="1"/>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Protection="1">
      <protection locked="0"/>
    </xf>
    <xf numFmtId="0" fontId="8" fillId="0" borderId="2" xfId="0" applyFont="1" applyBorder="1" applyProtection="1">
      <protection locked="0"/>
    </xf>
    <xf numFmtId="0" fontId="17" fillId="0" borderId="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5"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1" fontId="5" fillId="0" borderId="5"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3" fillId="0" borderId="10" xfId="0" applyFont="1" applyBorder="1" applyAlignment="1">
      <alignment horizontal="left" vertical="center" wrapText="1"/>
    </xf>
    <xf numFmtId="164" fontId="5" fillId="0" borderId="34" xfId="0" applyNumberFormat="1" applyFont="1" applyBorder="1" applyAlignment="1">
      <alignment horizontal="center" vertical="center" wrapText="1"/>
    </xf>
    <xf numFmtId="1" fontId="5" fillId="0" borderId="34" xfId="0" applyNumberFormat="1" applyFont="1" applyBorder="1" applyAlignment="1">
      <alignment horizontal="center" vertical="center" wrapText="1"/>
    </xf>
    <xf numFmtId="0" fontId="5" fillId="0" borderId="5" xfId="0" applyFont="1" applyBorder="1" applyAlignment="1">
      <alignment horizontal="left" vertical="center" wrapText="1" indent="2"/>
    </xf>
    <xf numFmtId="0" fontId="5" fillId="0" borderId="7" xfId="0" applyFont="1" applyBorder="1" applyAlignment="1">
      <alignment horizontal="left" vertical="center" wrapText="1" indent="2"/>
    </xf>
    <xf numFmtId="0" fontId="5" fillId="0" borderId="6" xfId="0" applyFont="1" applyBorder="1" applyAlignment="1">
      <alignment horizontal="left" vertical="center" wrapText="1" indent="2"/>
    </xf>
    <xf numFmtId="0" fontId="0" fillId="0" borderId="0" xfId="0" applyAlignment="1">
      <alignment horizontal="right" vertical="top" indent="1"/>
    </xf>
    <xf numFmtId="0" fontId="0" fillId="0" borderId="35" xfId="0" applyBorder="1"/>
    <xf numFmtId="0" fontId="26" fillId="10" borderId="7"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1" fontId="20" fillId="0" borderId="35" xfId="0" applyNumberFormat="1" applyFont="1" applyBorder="1" applyAlignment="1">
      <alignment horizontal="center" vertical="center"/>
    </xf>
    <xf numFmtId="0" fontId="10" fillId="0" borderId="36" xfId="0" applyFont="1" applyBorder="1" applyAlignment="1">
      <alignment horizontal="right" vertical="center" wrapText="1" indent="2"/>
    </xf>
    <xf numFmtId="0" fontId="25" fillId="3" borderId="0" xfId="0" applyFont="1" applyFill="1" applyAlignment="1">
      <alignment horizontal="center" wrapText="1"/>
    </xf>
    <xf numFmtId="0" fontId="20" fillId="3" borderId="0" xfId="0" applyFont="1" applyFill="1" applyAlignment="1">
      <alignment horizontal="right" vertical="center" textRotation="90"/>
    </xf>
    <xf numFmtId="0" fontId="20" fillId="3" borderId="0" xfId="0" applyFont="1" applyFill="1" applyAlignment="1">
      <alignment horizontal="center"/>
    </xf>
    <xf numFmtId="0" fontId="0" fillId="3" borderId="0" xfId="0" applyFill="1" applyAlignment="1">
      <alignment horizontal="center"/>
    </xf>
    <xf numFmtId="0" fontId="20" fillId="3" borderId="0" xfId="0" applyFont="1" applyFill="1" applyAlignment="1">
      <alignment horizontal="center" vertical="center" textRotation="90"/>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21" fillId="0" borderId="2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6"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32" xfId="0" applyFont="1" applyFill="1" applyBorder="1" applyAlignment="1">
      <alignment horizontal="center" wrapText="1"/>
    </xf>
    <xf numFmtId="0" fontId="6" fillId="2" borderId="33" xfId="0" applyFont="1" applyFill="1" applyBorder="1" applyAlignment="1">
      <alignment horizontal="center" wrapText="1"/>
    </xf>
    <xf numFmtId="0" fontId="9" fillId="0" borderId="26" xfId="0" applyFont="1" applyBorder="1" applyAlignment="1">
      <alignment vertical="center" wrapText="1"/>
    </xf>
    <xf numFmtId="0" fontId="9" fillId="0" borderId="3" xfId="0" applyFont="1" applyBorder="1" applyAlignment="1">
      <alignmen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right" vertical="top" wrapText="1"/>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3" borderId="3" xfId="0" applyFont="1" applyFill="1" applyBorder="1" applyAlignment="1">
      <alignment vertical="center" wrapText="1"/>
    </xf>
    <xf numFmtId="0" fontId="5" fillId="3" borderId="2" xfId="0" applyFont="1" applyFill="1" applyBorder="1" applyAlignment="1">
      <alignmen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6" fillId="2" borderId="4" xfId="0" applyFont="1" applyFill="1" applyBorder="1" applyAlignment="1">
      <alignment horizontal="center" wrapText="1"/>
    </xf>
    <xf numFmtId="0" fontId="7" fillId="2" borderId="4" xfId="0" applyFont="1" applyFill="1" applyBorder="1" applyAlignment="1">
      <alignment horizontal="center" vertical="center" wrapText="1"/>
    </xf>
    <xf numFmtId="0" fontId="9" fillId="0" borderId="2" xfId="0" applyFont="1" applyBorder="1" applyAlignment="1">
      <alignment vertical="center" wrapText="1"/>
    </xf>
    <xf numFmtId="0" fontId="5" fillId="2" borderId="4" xfId="0" applyFont="1" applyFill="1" applyBorder="1" applyAlignment="1">
      <alignment horizontal="center" vertical="center" wrapText="1"/>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cellXfs>
  <cellStyles count="1">
    <cellStyle name="Normal" xfId="0" builtinId="0"/>
  </cellStyles>
  <dxfs count="22">
    <dxf>
      <font>
        <color theme="0"/>
      </font>
    </dxf>
    <dxf>
      <font>
        <strike/>
        <condense val="0"/>
        <extend val="0"/>
      </font>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ill>
        <patternFill>
          <bgColor theme="0"/>
        </patternFill>
      </fill>
    </dxf>
    <dxf>
      <font>
        <strike/>
        <condense val="0"/>
        <extend val="0"/>
      </font>
    </dxf>
    <dxf>
      <font>
        <strike/>
        <condense val="0"/>
        <extend val="0"/>
      </font>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ont>
        <color theme="0"/>
      </font>
      <fill>
        <patternFill>
          <bgColor rgb="FFFF0000"/>
        </patternFill>
      </fill>
    </dxf>
    <dxf>
      <font>
        <b val="0"/>
        <i val="0"/>
        <strike val="0"/>
        <condense val="0"/>
        <extend val="0"/>
        <outline val="0"/>
        <shadow val="0"/>
        <u val="none"/>
        <vertAlign val="baseline"/>
        <sz val="10"/>
        <color theme="1"/>
        <name val="Arial Unicode MS"/>
        <scheme val="none"/>
      </font>
    </dxf>
    <dxf>
      <font>
        <b val="0"/>
        <i val="0"/>
        <strike val="0"/>
        <condense val="0"/>
        <extend val="0"/>
        <outline val="0"/>
        <shadow val="0"/>
        <u val="none"/>
        <vertAlign val="baseline"/>
        <sz val="10"/>
        <color theme="1"/>
        <name val="Arial Unicode MS"/>
        <scheme val="none"/>
      </font>
    </dxf>
    <dxf>
      <font>
        <b val="0"/>
        <i val="0"/>
        <strike val="0"/>
        <condense val="0"/>
        <extend val="0"/>
        <outline val="0"/>
        <shadow val="0"/>
        <u val="none"/>
        <vertAlign val="baseline"/>
        <sz val="10"/>
        <color theme="1"/>
        <name val="Arial Unicode MS"/>
        <scheme val="none"/>
      </font>
    </dxf>
    <dxf>
      <font>
        <b val="0"/>
        <i val="0"/>
        <strike val="0"/>
        <condense val="0"/>
        <extend val="0"/>
        <outline val="0"/>
        <shadow val="0"/>
        <u val="none"/>
        <vertAlign val="baseline"/>
        <sz val="10"/>
        <color theme="1"/>
        <name val="Arial Unicode MS"/>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fr-FR" sz="1600" b="1" i="0" u="none" strike="noStrike" kern="1200" spc="0" baseline="0">
                <a:solidFill>
                  <a:sysClr val="windowText" lastClr="000000">
                    <a:lumMod val="65000"/>
                    <a:lumOff val="35000"/>
                  </a:sysClr>
                </a:solidFill>
              </a:rPr>
              <a:t>Criticité résiduelle par étape du Parcours</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4672160196359043E-2"/>
          <c:y val="0.2454491367696417"/>
          <c:w val="0.94142079975534754"/>
          <c:h val="0.66357627343026016"/>
        </c:manualLayout>
      </c:layout>
      <c:barChart>
        <c:barDir val="col"/>
        <c:grouping val="percentStacked"/>
        <c:varyColors val="0"/>
        <c:ser>
          <c:idx val="0"/>
          <c:order val="0"/>
          <c:tx>
            <c:strRef>
              <c:f>Synthèse!$F$10</c:f>
              <c:strCache>
                <c:ptCount val="1"/>
                <c:pt idx="0">
                  <c:v>Nombre d'item à criticité résiduelle &lt;12</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Synthèse!$B$11:$B$19</c:f>
              <c:strCache>
                <c:ptCount val="9"/>
                <c:pt idx="0">
                  <c:v>Pré admission</c:v>
                </c:pt>
                <c:pt idx="1">
                  <c:v>Admission</c:v>
                </c:pt>
                <c:pt idx="2">
                  <c:v>Accompagnement :
Respect des droits</c:v>
                </c:pt>
                <c:pt idx="3">
                  <c:v>Accompagnement Projet Personnalisé, qualité de vie</c:v>
                </c:pt>
                <c:pt idx="4">
                  <c:v>Continuité de l'accompagnement </c:v>
                </c:pt>
                <c:pt idx="5">
                  <c:v>Risques liés à la santé
et à la vulnérabilité</c:v>
                </c:pt>
                <c:pt idx="6">
                  <c:v>Accompagnement
à la fin de vie</c:v>
                </c:pt>
                <c:pt idx="7">
                  <c:v>Sortie</c:v>
                </c:pt>
                <c:pt idx="8">
                  <c:v>Total</c:v>
                </c:pt>
              </c:strCache>
            </c:strRef>
          </c:cat>
          <c:val>
            <c:numRef>
              <c:f>Synthèse!$F$11:$F$19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023-4B1C-907C-0FA595E1567C}"/>
            </c:ext>
          </c:extLst>
        </c:ser>
        <c:ser>
          <c:idx val="1"/>
          <c:order val="1"/>
          <c:tx>
            <c:strRef>
              <c:f>Synthèse!$G$10</c:f>
              <c:strCache>
                <c:ptCount val="1"/>
                <c:pt idx="0">
                  <c:v>Nombre d'item à criticité moyenne, comprise entre 12 et 45</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Synthèse!$B$11:$B$19</c:f>
              <c:strCache>
                <c:ptCount val="9"/>
                <c:pt idx="0">
                  <c:v>Pré admission</c:v>
                </c:pt>
                <c:pt idx="1">
                  <c:v>Admission</c:v>
                </c:pt>
                <c:pt idx="2">
                  <c:v>Accompagnement :
Respect des droits</c:v>
                </c:pt>
                <c:pt idx="3">
                  <c:v>Accompagnement Projet Personnalisé, qualité de vie</c:v>
                </c:pt>
                <c:pt idx="4">
                  <c:v>Continuité de l'accompagnement </c:v>
                </c:pt>
                <c:pt idx="5">
                  <c:v>Risques liés à la santé
et à la vulnérabilité</c:v>
                </c:pt>
                <c:pt idx="6">
                  <c:v>Accompagnement
à la fin de vie</c:v>
                </c:pt>
                <c:pt idx="7">
                  <c:v>Sortie</c:v>
                </c:pt>
                <c:pt idx="8">
                  <c:v>Total</c:v>
                </c:pt>
              </c:strCache>
            </c:strRef>
          </c:cat>
          <c:val>
            <c:numRef>
              <c:f>Synthèse!$G$11:$G$19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E023-4B1C-907C-0FA595E1567C}"/>
            </c:ext>
          </c:extLst>
        </c:ser>
        <c:ser>
          <c:idx val="2"/>
          <c:order val="2"/>
          <c:tx>
            <c:strRef>
              <c:f>Synthèse!$H$10</c:f>
              <c:strCache>
                <c:ptCount val="1"/>
                <c:pt idx="0">
                  <c:v>Nombre d'item à criticité majeure, supérieure à 45</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Synthèse!$B$11:$B$19</c:f>
              <c:strCache>
                <c:ptCount val="9"/>
                <c:pt idx="0">
                  <c:v>Pré admission</c:v>
                </c:pt>
                <c:pt idx="1">
                  <c:v>Admission</c:v>
                </c:pt>
                <c:pt idx="2">
                  <c:v>Accompagnement :
Respect des droits</c:v>
                </c:pt>
                <c:pt idx="3">
                  <c:v>Accompagnement Projet Personnalisé, qualité de vie</c:v>
                </c:pt>
                <c:pt idx="4">
                  <c:v>Continuité de l'accompagnement </c:v>
                </c:pt>
                <c:pt idx="5">
                  <c:v>Risques liés à la santé
et à la vulnérabilité</c:v>
                </c:pt>
                <c:pt idx="6">
                  <c:v>Accompagnement
à la fin de vie</c:v>
                </c:pt>
                <c:pt idx="7">
                  <c:v>Sortie</c:v>
                </c:pt>
                <c:pt idx="8">
                  <c:v>Total</c:v>
                </c:pt>
              </c:strCache>
            </c:strRef>
          </c:cat>
          <c:val>
            <c:numRef>
              <c:f>Synthèse!$H$11:$H$19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E023-4B1C-907C-0FA595E1567C}"/>
            </c:ext>
          </c:extLst>
        </c:ser>
        <c:dLbls>
          <c:dLblPos val="ctr"/>
          <c:showLegendKey val="0"/>
          <c:showVal val="1"/>
          <c:showCatName val="0"/>
          <c:showSerName val="0"/>
          <c:showPercent val="0"/>
          <c:showBubbleSize val="0"/>
        </c:dLbls>
        <c:gapWidth val="61"/>
        <c:overlap val="100"/>
        <c:axId val="18591759"/>
        <c:axId val="18575439"/>
      </c:barChart>
      <c:catAx>
        <c:axId val="1859175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575439"/>
        <c:crosses val="autoZero"/>
        <c:auto val="1"/>
        <c:lblAlgn val="ctr"/>
        <c:lblOffset val="100"/>
        <c:noMultiLvlLbl val="0"/>
      </c:catAx>
      <c:valAx>
        <c:axId val="18575439"/>
        <c:scaling>
          <c:orientation val="minMax"/>
        </c:scaling>
        <c:delete val="1"/>
        <c:axPos val="l"/>
        <c:numFmt formatCode="0%" sourceLinked="1"/>
        <c:majorTickMark val="out"/>
        <c:minorTickMark val="none"/>
        <c:tickLblPos val="nextTo"/>
        <c:crossAx val="185917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66675</xdr:rowOff>
    </xdr:from>
    <xdr:to>
      <xdr:col>10</xdr:col>
      <xdr:colOff>423864</xdr:colOff>
      <xdr:row>51</xdr:row>
      <xdr:rowOff>157163</xdr:rowOff>
    </xdr:to>
    <xdr:sp macro="" textlink="">
      <xdr:nvSpPr>
        <xdr:cNvPr id="2" name="ZoneTexte 1">
          <a:extLst>
            <a:ext uri="{FF2B5EF4-FFF2-40B4-BE49-F238E27FC236}">
              <a16:creationId xmlns:a16="http://schemas.microsoft.com/office/drawing/2014/main" id="{03BB2B0A-5553-0081-B515-5AD1855062A5}"/>
            </a:ext>
          </a:extLst>
        </xdr:cNvPr>
        <xdr:cNvSpPr txBox="1"/>
      </xdr:nvSpPr>
      <xdr:spPr>
        <a:xfrm>
          <a:off x="247650" y="247650"/>
          <a:ext cx="7796214" cy="91392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288000" rIns="288000" bIns="288000" rtlCol="0" anchor="t"/>
        <a:lstStyle/>
        <a:p>
          <a:pPr rtl="0" fontAlgn="base"/>
          <a:r>
            <a:rPr lang="fr-FR" sz="1100" b="0" i="0">
              <a:solidFill>
                <a:schemeClr val="dk1"/>
              </a:solidFill>
              <a:effectLst/>
              <a:latin typeface="+mn-lt"/>
              <a:ea typeface="+mn-ea"/>
              <a:cs typeface="+mn-cs"/>
            </a:rPr>
            <a:t>Cette cartographie des risques « Parcours de la personne accompagnée en ESMS » vous est proposée dans le cadre des groupes de travail des référents qualités et soins ESMS franciliens animés par la STARAQS et financés par l’ARS Ile de France. </a:t>
          </a:r>
        </a:p>
        <a:p>
          <a:pPr rtl="0" fontAlgn="base"/>
          <a:r>
            <a:rPr lang="fr-FR" sz="1100" b="0" i="0">
              <a:solidFill>
                <a:schemeClr val="dk1"/>
              </a:solidFill>
              <a:effectLst/>
              <a:latin typeface="+mn-lt"/>
              <a:ea typeface="+mn-ea"/>
              <a:cs typeface="+mn-cs"/>
            </a:rPr>
            <a:t>Elle s’appuie sur une version proposée par le GRRIFES en 2014 dont les items et</a:t>
          </a:r>
          <a:r>
            <a:rPr lang="fr-FR" sz="1100" b="0" i="0" baseline="0">
              <a:solidFill>
                <a:schemeClr val="dk1"/>
              </a:solidFill>
              <a:effectLst/>
              <a:latin typeface="+mn-lt"/>
              <a:ea typeface="+mn-ea"/>
              <a:cs typeface="+mn-cs"/>
            </a:rPr>
            <a:t> les échelles </a:t>
          </a:r>
          <a:r>
            <a:rPr lang="fr-FR" sz="1100" b="0" i="0">
              <a:solidFill>
                <a:schemeClr val="dk1"/>
              </a:solidFill>
              <a:effectLst/>
              <a:latin typeface="+mn-lt"/>
              <a:ea typeface="+mn-ea"/>
              <a:cs typeface="+mn-cs"/>
            </a:rPr>
            <a:t>ont été mis à jour pour répondre aux recommandations de la HAS. </a:t>
          </a:r>
        </a:p>
        <a:p>
          <a:pPr rtl="0" fontAlgn="base"/>
          <a:r>
            <a:rPr lang="fr-FR" sz="1100" b="0" i="0">
              <a:solidFill>
                <a:schemeClr val="dk1"/>
              </a:solidFill>
              <a:effectLst/>
              <a:latin typeface="+mn-lt"/>
              <a:ea typeface="+mn-ea"/>
              <a:cs typeface="+mn-cs"/>
            </a:rPr>
            <a:t>Elle s’adresse à l’ensemble des ESMS accueillant des personnes âgées ou en situation de handicap. </a:t>
          </a:r>
        </a:p>
        <a:p>
          <a:pPr rtl="0" fontAlgn="base"/>
          <a:r>
            <a:rPr lang="fr-FR" sz="1100" b="0" i="0">
              <a:solidFill>
                <a:schemeClr val="dk1"/>
              </a:solidFill>
              <a:effectLst/>
              <a:latin typeface="+mn-lt"/>
              <a:ea typeface="+mn-ea"/>
              <a:cs typeface="+mn-cs"/>
            </a:rPr>
            <a:t>Le choix a été fait de traiter les risques du point de vue de la personne accompagnée en excluant les risques majeurs environnementaux, les risques des structures. Pour certains risques spécifiques l’analyse devra être complétée avec des outils dédiés (médicament, hygiène, maltraitance….). </a:t>
          </a:r>
        </a:p>
        <a:p>
          <a:pPr rtl="0" fontAlgn="base"/>
          <a:r>
            <a:rPr lang="fr-FR" sz="1100" b="0" i="0">
              <a:solidFill>
                <a:schemeClr val="dk1"/>
              </a:solidFill>
              <a:effectLst/>
              <a:latin typeface="+mn-lt"/>
              <a:ea typeface="+mn-ea"/>
              <a:cs typeface="+mn-cs"/>
            </a:rPr>
            <a:t>Nous avons retenu les chapitres suivants reprenant les principales étapes du parcours :  </a:t>
          </a:r>
        </a:p>
        <a:p>
          <a:pPr rtl="0" fontAlgn="base"/>
          <a:r>
            <a:rPr lang="fr-FR" sz="1100" b="0" i="0">
              <a:solidFill>
                <a:schemeClr val="dk1"/>
              </a:solidFill>
              <a:effectLst/>
              <a:latin typeface="+mn-lt"/>
              <a:ea typeface="+mn-ea"/>
              <a:cs typeface="+mn-cs"/>
            </a:rPr>
            <a:t>1- Pré-admission  </a:t>
          </a:r>
        </a:p>
        <a:p>
          <a:pPr rtl="0" fontAlgn="base"/>
          <a:r>
            <a:rPr lang="fr-FR" sz="1100" b="0" i="0">
              <a:solidFill>
                <a:schemeClr val="dk1"/>
              </a:solidFill>
              <a:effectLst/>
              <a:latin typeface="+mn-lt"/>
              <a:ea typeface="+mn-ea"/>
              <a:cs typeface="+mn-cs"/>
            </a:rPr>
            <a:t>2- Admission </a:t>
          </a:r>
        </a:p>
        <a:p>
          <a:pPr rtl="0" fontAlgn="base"/>
          <a:r>
            <a:rPr lang="fr-FR" sz="1100" b="0" i="0">
              <a:solidFill>
                <a:schemeClr val="dk1"/>
              </a:solidFill>
              <a:effectLst/>
              <a:latin typeface="+mn-lt"/>
              <a:ea typeface="+mn-ea"/>
              <a:cs typeface="+mn-cs"/>
            </a:rPr>
            <a:t>3- Accompagnement- Respect des droits </a:t>
          </a:r>
        </a:p>
        <a:p>
          <a:pPr rtl="0" fontAlgn="base"/>
          <a:r>
            <a:rPr lang="fr-FR" sz="1100" b="0" i="0">
              <a:solidFill>
                <a:schemeClr val="dk1"/>
              </a:solidFill>
              <a:effectLst/>
              <a:latin typeface="+mn-lt"/>
              <a:ea typeface="+mn-ea"/>
              <a:cs typeface="+mn-cs"/>
            </a:rPr>
            <a:t>4- Accompagnement - Projet personnalisé, qualité de vie </a:t>
          </a:r>
        </a:p>
        <a:p>
          <a:pPr rtl="0" fontAlgn="base"/>
          <a:r>
            <a:rPr lang="fr-FR" sz="1100" b="0" i="0">
              <a:solidFill>
                <a:schemeClr val="dk1"/>
              </a:solidFill>
              <a:effectLst/>
              <a:latin typeface="+mn-lt"/>
              <a:ea typeface="+mn-ea"/>
              <a:cs typeface="+mn-cs"/>
            </a:rPr>
            <a:t>5- Continuité de l’accompagnement  </a:t>
          </a:r>
        </a:p>
        <a:p>
          <a:pPr rtl="0" fontAlgn="base"/>
          <a:r>
            <a:rPr lang="fr-FR" sz="1100" b="0" i="0">
              <a:solidFill>
                <a:schemeClr val="dk1"/>
              </a:solidFill>
              <a:effectLst/>
              <a:latin typeface="+mn-lt"/>
              <a:ea typeface="+mn-ea"/>
              <a:cs typeface="+mn-cs"/>
            </a:rPr>
            <a:t>6- Risques liés à la santé et à la vulnérabilité  </a:t>
          </a:r>
        </a:p>
        <a:p>
          <a:pPr rtl="0" fontAlgn="base"/>
          <a:r>
            <a:rPr lang="fr-FR" sz="1100" b="0" i="0">
              <a:solidFill>
                <a:schemeClr val="dk1"/>
              </a:solidFill>
              <a:effectLst/>
              <a:latin typeface="+mn-lt"/>
              <a:ea typeface="+mn-ea"/>
              <a:cs typeface="+mn-cs"/>
            </a:rPr>
            <a:t>7- Accompagnement à la fin de vie </a:t>
          </a:r>
        </a:p>
        <a:p>
          <a:pPr rtl="0" fontAlgn="base"/>
          <a:r>
            <a:rPr lang="fr-FR" sz="1100" b="0" i="0">
              <a:solidFill>
                <a:schemeClr val="dk1"/>
              </a:solidFill>
              <a:effectLst/>
              <a:latin typeface="+mn-lt"/>
              <a:ea typeface="+mn-ea"/>
              <a:cs typeface="+mn-cs"/>
            </a:rPr>
            <a:t>8- Sortie </a:t>
          </a:r>
        </a:p>
        <a:p>
          <a:pPr rtl="0" fontAlgn="base"/>
          <a:r>
            <a:rPr lang="fr-FR" sz="1100" b="0" i="0">
              <a:solidFill>
                <a:schemeClr val="dk1"/>
              </a:solidFill>
              <a:effectLst/>
              <a:latin typeface="+mn-lt"/>
              <a:ea typeface="+mn-ea"/>
              <a:cs typeface="+mn-cs"/>
            </a:rPr>
            <a:t> </a:t>
          </a:r>
        </a:p>
        <a:p>
          <a:pPr rtl="0" fontAlgn="base"/>
          <a:r>
            <a:rPr lang="fr-FR" sz="1100" b="1" i="0">
              <a:solidFill>
                <a:schemeClr val="dk1"/>
              </a:solidFill>
              <a:effectLst/>
              <a:latin typeface="+mn-lt"/>
              <a:ea typeface="+mn-ea"/>
              <a:cs typeface="+mn-cs"/>
            </a:rPr>
            <a:t>Méthodologie :</a:t>
          </a:r>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Cet outil nécessite une vision pluriprofessionnelle et transversale. Il est conseillé de la renseigner en groupe de travail incluant la direction, le management, les référents métier, les professionnels de proximité.</a:t>
          </a:r>
          <a:r>
            <a:rPr lang="fr-FR" sz="1100">
              <a:solidFill>
                <a:schemeClr val="dk1"/>
              </a:solidFill>
              <a:effectLst/>
              <a:latin typeface="+mn-lt"/>
              <a:ea typeface="+mn-ea"/>
              <a:cs typeface="+mn-cs"/>
            </a:rPr>
            <a:t> La participation d’un ou plusieurs représentants des usagers peut apporter un éclairage pertinent.</a:t>
          </a:r>
          <a:endParaRPr lang="fr-FR" sz="1100" b="0" i="0">
            <a:solidFill>
              <a:schemeClr val="dk1"/>
            </a:solidFill>
            <a:effectLst/>
            <a:latin typeface="+mn-lt"/>
            <a:ea typeface="+mn-ea"/>
            <a:cs typeface="+mn-cs"/>
          </a:endParaRPr>
        </a:p>
        <a:p>
          <a:pPr rtl="0" fontAlgn="base"/>
          <a:r>
            <a:rPr lang="fr-FR" sz="1100" b="0" i="0">
              <a:solidFill>
                <a:schemeClr val="dk1"/>
              </a:solidFill>
              <a:effectLst/>
              <a:latin typeface="+mn-lt"/>
              <a:ea typeface="+mn-ea"/>
              <a:cs typeface="+mn-cs"/>
            </a:rPr>
            <a:t>Vous pouvez réaliser la cartographie dans son intégralité ou progressivement par chapitres en fonction de vos priorités. </a:t>
          </a:r>
        </a:p>
        <a:p>
          <a:pPr marL="0" marR="0" lvl="0" indent="0" defTabSz="914400" rtl="0" eaLnBrk="1" fontAlgn="base" latinLnBrk="0" hangingPunct="1">
            <a:lnSpc>
              <a:spcPct val="100000"/>
            </a:lnSpc>
            <a:spcBef>
              <a:spcPts val="0"/>
            </a:spcBef>
            <a:spcAft>
              <a:spcPts val="0"/>
            </a:spcAft>
            <a:buClrTx/>
            <a:buSzTx/>
            <a:buFontTx/>
            <a:buNone/>
            <a:tabLst/>
            <a:defRPr/>
          </a:pPr>
          <a:r>
            <a:rPr lang="fr-FR" sz="1100" b="0" i="0">
              <a:solidFill>
                <a:schemeClr val="dk1"/>
              </a:solidFill>
              <a:effectLst/>
              <a:latin typeface="+mn-lt"/>
              <a:ea typeface="+mn-ea"/>
              <a:cs typeface="+mn-cs"/>
            </a:rPr>
            <a:t>Pour chaque risque, vous devez définir sa gravité potentielle et sa fréquence d’exposition, ce qui vous calculera automatiquement la criticité. Cette criticité va être pondérée en fonction du niveau de maîtrise reposant sur les mesures de prévention en place dans votre structure. Il est conseillé de les détailler dans les mesures de prévention existantes colonne J. La criticité résiduelle sera automatiquement calculée,</a:t>
          </a:r>
          <a:r>
            <a:rPr lang="fr-FR" sz="1100" b="0" i="0" baseline="0">
              <a:solidFill>
                <a:schemeClr val="dk1"/>
              </a:solidFill>
              <a:effectLst/>
              <a:latin typeface="+mn-lt"/>
              <a:ea typeface="+mn-ea"/>
              <a:cs typeface="+mn-cs"/>
            </a:rPr>
            <a:t> </a:t>
          </a:r>
          <a:r>
            <a:rPr lang="fr-FR" sz="1100">
              <a:solidFill>
                <a:schemeClr val="dk1"/>
              </a:solidFill>
              <a:effectLst/>
              <a:latin typeface="+mn-lt"/>
              <a:ea typeface="+mn-ea"/>
              <a:cs typeface="+mn-cs"/>
            </a:rPr>
            <a:t>son niveau vous aidera à prioriser les actions à mener </a:t>
          </a:r>
          <a:r>
            <a:rPr lang="fr-FR" sz="1100" b="0" i="0">
              <a:solidFill>
                <a:schemeClr val="dk1"/>
              </a:solidFill>
              <a:effectLst/>
              <a:latin typeface="+mn-lt"/>
              <a:ea typeface="+mn-ea"/>
              <a:cs typeface="+mn-cs"/>
            </a:rPr>
            <a:t>que vous pouvez détailler colonne K. </a:t>
          </a:r>
          <a:endParaRPr lang="fr-FR">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Le plan d’action qui sera rédigé au décours de cette cartographie sera à inclure dans votre plan d’action qualité (PAQ).</a:t>
          </a:r>
        </a:p>
        <a:p>
          <a:pPr rtl="0" fontAlgn="base"/>
          <a:r>
            <a:rPr lang="fr-FR" sz="1100" b="0" i="0">
              <a:solidFill>
                <a:schemeClr val="dk1"/>
              </a:solidFill>
              <a:effectLst/>
              <a:latin typeface="+mn-lt"/>
              <a:ea typeface="+mn-ea"/>
              <a:cs typeface="+mn-cs"/>
            </a:rPr>
            <a:t>Au besoin, vous pouvez ajouter des risques propres à votre organisation à la fin de chaque chapitre. </a:t>
          </a:r>
        </a:p>
        <a:p>
          <a:pPr rtl="0" fontAlgn="base"/>
          <a:r>
            <a:rPr lang="fr-FR" sz="1100" b="0" i="0">
              <a:solidFill>
                <a:schemeClr val="dk1"/>
              </a:solidFill>
              <a:effectLst/>
              <a:latin typeface="+mn-lt"/>
              <a:ea typeface="+mn-ea"/>
              <a:cs typeface="+mn-cs"/>
            </a:rPr>
            <a:t>Vous pouvez visualiser un synthèse de vos résultats par chapitre dans l’onglet « synthèse »  </a:t>
          </a:r>
        </a:p>
        <a:p>
          <a:pPr rtl="0" fontAlgn="base"/>
          <a:r>
            <a:rPr lang="fr-FR" sz="1100" b="0" i="0">
              <a:solidFill>
                <a:schemeClr val="dk1"/>
              </a:solidFill>
              <a:effectLst/>
              <a:latin typeface="+mn-lt"/>
              <a:ea typeface="+mn-ea"/>
              <a:cs typeface="+mn-cs"/>
            </a:rPr>
            <a:t>Il est conseillé de réaliser cette cartographie</a:t>
          </a:r>
          <a:r>
            <a:rPr lang="fr-FR" sz="1100" b="0" i="0" baseline="0">
              <a:solidFill>
                <a:schemeClr val="dk1"/>
              </a:solidFill>
              <a:effectLst/>
              <a:latin typeface="+mn-lt"/>
              <a:ea typeface="+mn-ea"/>
              <a:cs typeface="+mn-cs"/>
            </a:rPr>
            <a:t> périodiquement en tenant compte de vos besoins et de vos ressources.</a:t>
          </a:r>
          <a:endParaRPr lang="fr-FR" sz="1100" b="0" i="0">
            <a:solidFill>
              <a:schemeClr val="dk1"/>
            </a:solidFill>
            <a:effectLst/>
            <a:latin typeface="+mn-lt"/>
            <a:ea typeface="+mn-ea"/>
            <a:cs typeface="+mn-cs"/>
          </a:endParaRPr>
        </a:p>
        <a:p>
          <a:pPr rtl="0" fontAlgn="base"/>
          <a:r>
            <a:rPr lang="fr-FR" sz="1100" b="0" i="0">
              <a:solidFill>
                <a:schemeClr val="dk1"/>
              </a:solidFill>
              <a:effectLst/>
              <a:latin typeface="+mn-lt"/>
              <a:ea typeface="+mn-ea"/>
              <a:cs typeface="+mn-cs"/>
            </a:rPr>
            <a:t> </a:t>
          </a:r>
        </a:p>
        <a:p>
          <a:pPr rtl="0" fontAlgn="base"/>
          <a:r>
            <a:rPr lang="fr-FR" sz="1100" b="1" i="0">
              <a:solidFill>
                <a:schemeClr val="dk1"/>
              </a:solidFill>
              <a:effectLst/>
              <a:latin typeface="+mn-lt"/>
              <a:ea typeface="+mn-ea"/>
              <a:cs typeface="+mn-cs"/>
            </a:rPr>
            <a:t>Remerciement aux membres du groupe de travail :</a:t>
          </a:r>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Ivana ARNAUDEAU NOVAKOVA - Direction des solidarités Paris </a:t>
          </a:r>
        </a:p>
        <a:p>
          <a:pPr rtl="0" fontAlgn="base"/>
          <a:r>
            <a:rPr lang="fr-FR" sz="1100" b="0" i="0">
              <a:solidFill>
                <a:schemeClr val="dk1"/>
              </a:solidFill>
              <a:effectLst/>
              <a:latin typeface="+mn-lt"/>
              <a:ea typeface="+mn-ea"/>
              <a:cs typeface="+mn-cs"/>
            </a:rPr>
            <a:t>Anne-Claire HARTMANN – ARPAVIE </a:t>
          </a:r>
        </a:p>
        <a:p>
          <a:pPr rtl="0" fontAlgn="base"/>
          <a:r>
            <a:rPr lang="fr-FR" sz="1100" b="0" i="0">
              <a:solidFill>
                <a:schemeClr val="dk1"/>
              </a:solidFill>
              <a:effectLst/>
              <a:latin typeface="+mn-lt"/>
              <a:ea typeface="+mn-ea"/>
              <a:cs typeface="+mn-cs"/>
            </a:rPr>
            <a:t>Isabelle HOULES – Groupe Mieux vivre </a:t>
          </a:r>
        </a:p>
        <a:p>
          <a:pPr rtl="0" fontAlgn="base"/>
          <a:r>
            <a:rPr lang="fr-FR" sz="1100" b="0" i="0">
              <a:solidFill>
                <a:schemeClr val="dk1"/>
              </a:solidFill>
              <a:effectLst/>
              <a:latin typeface="+mn-lt"/>
              <a:ea typeface="+mn-ea"/>
              <a:cs typeface="+mn-cs"/>
            </a:rPr>
            <a:t>Maeva JOUBERT – REPOTEL </a:t>
          </a:r>
        </a:p>
        <a:p>
          <a:pPr rtl="0" fontAlgn="base"/>
          <a:r>
            <a:rPr lang="fr-FR" sz="1100" b="0" i="0">
              <a:solidFill>
                <a:schemeClr val="dk1"/>
              </a:solidFill>
              <a:effectLst/>
              <a:latin typeface="+mn-lt"/>
              <a:ea typeface="+mn-ea"/>
              <a:cs typeface="+mn-cs"/>
            </a:rPr>
            <a:t>Pierre LETAPISSIER - Entraide Union  </a:t>
          </a:r>
        </a:p>
        <a:p>
          <a:pPr rtl="0" fontAlgn="base"/>
          <a:r>
            <a:rPr lang="fr-FR" sz="1100" b="0" i="0">
              <a:solidFill>
                <a:schemeClr val="dk1"/>
              </a:solidFill>
              <a:effectLst/>
              <a:latin typeface="+mn-lt"/>
              <a:ea typeface="+mn-ea"/>
              <a:cs typeface="+mn-cs"/>
            </a:rPr>
            <a:t>Céline MANGEOT – Delos 78 </a:t>
          </a:r>
        </a:p>
        <a:p>
          <a:pPr rtl="0" fontAlgn="base"/>
          <a:r>
            <a:rPr lang="fr-FR" sz="1100" b="0" i="0">
              <a:solidFill>
                <a:schemeClr val="dk1"/>
              </a:solidFill>
              <a:effectLst/>
              <a:latin typeface="+mn-lt"/>
              <a:ea typeface="+mn-ea"/>
              <a:cs typeface="+mn-cs"/>
            </a:rPr>
            <a:t>Aline MOREL – CESAP </a:t>
          </a:r>
        </a:p>
        <a:p>
          <a:pPr rtl="0" fontAlgn="base"/>
          <a:r>
            <a:rPr lang="fr-FR" sz="1100" b="0" i="0">
              <a:solidFill>
                <a:schemeClr val="dk1"/>
              </a:solidFill>
              <a:effectLst/>
              <a:latin typeface="+mn-lt"/>
              <a:ea typeface="+mn-ea"/>
              <a:cs typeface="+mn-cs"/>
            </a:rPr>
            <a:t>Charlotte PIC – La Cerisaie </a:t>
          </a:r>
        </a:p>
        <a:p>
          <a:pPr rtl="0" fontAlgn="base"/>
          <a:r>
            <a:rPr lang="fr-FR" sz="1100" b="0" i="0">
              <a:solidFill>
                <a:schemeClr val="dk1"/>
              </a:solidFill>
              <a:effectLst/>
              <a:latin typeface="+mn-lt"/>
              <a:ea typeface="+mn-ea"/>
              <a:cs typeface="+mn-cs"/>
            </a:rPr>
            <a:t>Emmanuelle PRINCE - Fondation des Diaconesses </a:t>
          </a:r>
        </a:p>
        <a:p>
          <a:pPr rtl="0" fontAlgn="base"/>
          <a:r>
            <a:rPr lang="fr-FR" sz="1100" b="0" i="0">
              <a:solidFill>
                <a:schemeClr val="dk1"/>
              </a:solidFill>
              <a:effectLst/>
              <a:latin typeface="+mn-lt"/>
              <a:ea typeface="+mn-ea"/>
              <a:cs typeface="+mn-cs"/>
            </a:rPr>
            <a:t>Lucie RAMILISSON – Fondation Anne de Gaulle </a:t>
          </a:r>
        </a:p>
        <a:p>
          <a:pPr rtl="0" fontAlgn="base"/>
          <a:r>
            <a:rPr lang="fr-FR" sz="1100" b="0" i="0">
              <a:solidFill>
                <a:schemeClr val="dk1"/>
              </a:solidFill>
              <a:effectLst/>
              <a:latin typeface="+mn-lt"/>
              <a:ea typeface="+mn-ea"/>
              <a:cs typeface="+mn-cs"/>
            </a:rPr>
            <a:t>Alexandra RIVAULT – REPOTEL </a:t>
          </a:r>
        </a:p>
        <a:p>
          <a:pPr rtl="0" fontAlgn="base"/>
          <a:r>
            <a:rPr lang="fr-FR" sz="1100" b="0" i="0">
              <a:solidFill>
                <a:schemeClr val="dk1"/>
              </a:solidFill>
              <a:effectLst/>
              <a:latin typeface="+mn-lt"/>
              <a:ea typeface="+mn-ea"/>
              <a:cs typeface="+mn-cs"/>
            </a:rPr>
            <a:t>Camille SAINTILAN-BOMBRE – Ordre de Malte </a:t>
          </a:r>
        </a:p>
        <a:p>
          <a:pPr rtl="0" fontAlgn="base"/>
          <a:r>
            <a:rPr lang="fr-FR" sz="1100" b="0" i="0">
              <a:solidFill>
                <a:schemeClr val="dk1"/>
              </a:solidFill>
              <a:effectLst/>
              <a:latin typeface="+mn-lt"/>
              <a:ea typeface="+mn-ea"/>
              <a:cs typeface="+mn-cs"/>
            </a:rPr>
            <a:t> </a:t>
          </a:r>
        </a:p>
        <a:p>
          <a:pPr rtl="0" fontAlgn="base"/>
          <a:r>
            <a:rPr lang="fr-FR" sz="1100" b="1" i="0">
              <a:solidFill>
                <a:schemeClr val="dk1"/>
              </a:solidFill>
              <a:effectLst/>
              <a:latin typeface="+mn-lt"/>
              <a:ea typeface="+mn-ea"/>
              <a:cs typeface="+mn-cs"/>
            </a:rPr>
            <a:t>Pilotage STARAQS</a:t>
          </a:r>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Catherine LIZERAND </a:t>
          </a:r>
        </a:p>
        <a:p>
          <a:pPr rtl="0" fontAlgn="base"/>
          <a:r>
            <a:rPr lang="fr-FR" sz="1100" b="0" i="0">
              <a:solidFill>
                <a:schemeClr val="dk1"/>
              </a:solidFill>
              <a:effectLst/>
              <a:latin typeface="+mn-lt"/>
              <a:ea typeface="+mn-ea"/>
              <a:cs typeface="+mn-cs"/>
            </a:rPr>
            <a:t>Isabelle TANGRE </a:t>
          </a:r>
        </a:p>
        <a:p>
          <a:pPr rtl="0" fontAlgn="base"/>
          <a:r>
            <a:rPr lang="fr-FR" sz="1100" b="0" i="0">
              <a:solidFill>
                <a:schemeClr val="dk1"/>
              </a:solidFill>
              <a:effectLst/>
              <a:latin typeface="+mn-lt"/>
              <a:ea typeface="+mn-ea"/>
              <a:cs typeface="+mn-cs"/>
            </a:rPr>
            <a:t>Rémi WINDECK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pPr rtl="0" fontAlgn="base"/>
          <a:r>
            <a:rPr lang="fr-FR" sz="1100" b="0" i="0">
              <a:solidFill>
                <a:schemeClr val="dk1"/>
              </a:solidFill>
              <a:effectLst/>
              <a:latin typeface="+mn-lt"/>
              <a:ea typeface="+mn-ea"/>
              <a:cs typeface="+mn-cs"/>
            </a:rPr>
            <a:t> </a:t>
          </a: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10</xdr:row>
      <xdr:rowOff>0</xdr:rowOff>
    </xdr:from>
    <xdr:to>
      <xdr:col>5</xdr:col>
      <xdr:colOff>9525</xdr:colOff>
      <xdr:row>24</xdr:row>
      <xdr:rowOff>85725</xdr:rowOff>
    </xdr:to>
    <xdr:pic>
      <xdr:nvPicPr>
        <xdr:cNvPr id="6" name="Image 5">
          <a:extLst>
            <a:ext uri="{FF2B5EF4-FFF2-40B4-BE49-F238E27FC236}">
              <a16:creationId xmlns:a16="http://schemas.microsoft.com/office/drawing/2014/main" id="{41826695-0AE4-11F3-4960-45DE6E097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4352925"/>
          <a:ext cx="32480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257175</xdr:colOff>
          <xdr:row>10</xdr:row>
          <xdr:rowOff>9525</xdr:rowOff>
        </xdr:from>
        <xdr:to>
          <xdr:col>7</xdr:col>
          <xdr:colOff>2381250</xdr:colOff>
          <xdr:row>43</xdr:row>
          <xdr:rowOff>76200</xdr:rowOff>
        </xdr:to>
        <xdr:pic>
          <xdr:nvPicPr>
            <xdr:cNvPr id="14" name="Image 13">
              <a:extLst>
                <a:ext uri="{FF2B5EF4-FFF2-40B4-BE49-F238E27FC236}">
                  <a16:creationId xmlns:a16="http://schemas.microsoft.com/office/drawing/2014/main" id="{BBAA3549-D406-5B2E-420A-130B21C05511}"/>
                </a:ext>
              </a:extLst>
            </xdr:cNvPr>
            <xdr:cNvPicPr>
              <a:picLocks noChangeAspect="1" noChangeArrowheads="1"/>
              <a:extLst>
                <a:ext uri="{84589F7E-364E-4C9E-8A38-B11213B215E9}">
                  <a14:cameraTool cellRange="Paramétrage!$N$21:$V$38" spid="_x0000_s4281"/>
                </a:ext>
              </a:extLst>
            </xdr:cNvPicPr>
          </xdr:nvPicPr>
          <xdr:blipFill>
            <a:blip xmlns:r="http://schemas.openxmlformats.org/officeDocument/2006/relationships" r:embed="rId2"/>
            <a:srcRect/>
            <a:stretch>
              <a:fillRect/>
            </a:stretch>
          </xdr:blipFill>
          <xdr:spPr bwMode="auto">
            <a:xfrm>
              <a:off x="8582025" y="4362450"/>
              <a:ext cx="5105400" cy="63531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2207558</xdr:colOff>
      <xdr:row>20</xdr:row>
      <xdr:rowOff>70757</xdr:rowOff>
    </xdr:from>
    <xdr:to>
      <xdr:col>8</xdr:col>
      <xdr:colOff>27213</xdr:colOff>
      <xdr:row>41</xdr:row>
      <xdr:rowOff>179294</xdr:rowOff>
    </xdr:to>
    <xdr:graphicFrame macro="">
      <xdr:nvGraphicFramePr>
        <xdr:cNvPr id="3" name="Graphique 2">
          <a:extLst>
            <a:ext uri="{FF2B5EF4-FFF2-40B4-BE49-F238E27FC236}">
              <a16:creationId xmlns:a16="http://schemas.microsoft.com/office/drawing/2014/main" id="{5C25B5B4-F200-0ADA-688B-5CB97D2CB0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C210A9-3911-43A4-ADBD-89B6BF8AF0B0}" name="T_Gravite" displayName="T_Gravite" ref="A1:A6" totalsRowShown="0">
  <autoFilter ref="A1:A6" xr:uid="{3BC210A9-3911-43A4-ADBD-89B6BF8AF0B0}"/>
  <tableColumns count="1">
    <tableColumn id="1" xr3:uid="{FF650422-4774-4938-92A6-A3379E270279}" name="Gravité"/>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DCD6BE-659A-4CCB-9D9D-AD98B6B9109A}" name="T_Frequence" displayName="T_Frequence" ref="C1:C6" totalsRowShown="0" dataDxfId="21">
  <autoFilter ref="C1:C6" xr:uid="{1CDCD6BE-659A-4CCB-9D9D-AD98B6B9109A}"/>
  <tableColumns count="1">
    <tableColumn id="1" xr3:uid="{A0C3AFB0-0A25-46CB-9BB6-406B91558D9C}" name="Fréquence" dataDxfId="2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3E2E29-A190-4746-8E43-66DF3762DDAC}" name="T_Maitrise" displayName="T_Maitrise" ref="E1:E6" totalsRowShown="0" dataDxfId="19">
  <autoFilter ref="E1:E6" xr:uid="{413E2E29-A190-4746-8E43-66DF3762DDAC}"/>
  <tableColumns count="1">
    <tableColumn id="1" xr3:uid="{112221F2-B51B-4AAA-8011-F676C0C417E3}" name="Niveau de maîtrise" dataDxfId="18"/>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DD84-8FB8-46F4-88AD-4252C52E3D98}">
  <dimension ref="A1"/>
  <sheetViews>
    <sheetView showGridLines="0" showRowColHeaders="0" tabSelected="1" topLeftCell="A24" workbookViewId="0">
      <selection activeCell="O28" sqref="O28"/>
    </sheetView>
  </sheetViews>
  <sheetFormatPr baseColWidth="10" defaultRowHeight="14.25"/>
  <sheetData/>
  <sheetProtection algorithmName="SHA-512" hashValue="aPGEgzZjDRkpnJDmLeN1ZgogJ2NpXLck4iOE3jZr9YENn5kyPQ3b2eFb0nub0qUyELpQpZBs+s7Lf2kQ/1+W5g==" saltValue="mPFPP4E0sUUI/wH20znz8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90268-9934-42B1-9FCE-5C10470D17FD}">
  <sheetPr codeName="Feuil1"/>
  <dimension ref="A1:V49"/>
  <sheetViews>
    <sheetView zoomScaleNormal="100" workbookViewId="0">
      <selection activeCell="C26" sqref="C26"/>
    </sheetView>
  </sheetViews>
  <sheetFormatPr baseColWidth="10" defaultRowHeight="14.25"/>
  <cols>
    <col min="1" max="1" width="16.1328125" bestFit="1" customWidth="1"/>
    <col min="3" max="3" width="25.86328125" bestFit="1" customWidth="1"/>
    <col min="5" max="5" width="19.3984375" customWidth="1"/>
    <col min="6" max="6" width="7.1328125" customWidth="1"/>
    <col min="7" max="12" width="5.86328125" customWidth="1"/>
    <col min="13" max="13" width="7.1328125" customWidth="1"/>
    <col min="14" max="15" width="5.86328125" customWidth="1"/>
    <col min="16" max="16" width="2.1328125" customWidth="1"/>
    <col min="17" max="21" width="11.86328125" customWidth="1"/>
    <col min="22" max="22" width="3.86328125" customWidth="1"/>
    <col min="23" max="27" width="5.86328125" customWidth="1"/>
  </cols>
  <sheetData>
    <row r="1" spans="1:13">
      <c r="A1" t="s">
        <v>0</v>
      </c>
      <c r="C1" t="s">
        <v>6</v>
      </c>
      <c r="E1" t="s">
        <v>12</v>
      </c>
    </row>
    <row r="2" spans="1:13">
      <c r="A2" s="1" t="s">
        <v>1</v>
      </c>
      <c r="C2" s="1" t="s">
        <v>7</v>
      </c>
      <c r="E2" s="1" t="s">
        <v>304</v>
      </c>
    </row>
    <row r="3" spans="1:13">
      <c r="A3" s="1" t="s">
        <v>2</v>
      </c>
      <c r="C3" s="1" t="s">
        <v>8</v>
      </c>
      <c r="E3" s="1" t="s">
        <v>305</v>
      </c>
    </row>
    <row r="4" spans="1:13">
      <c r="A4" s="1" t="s">
        <v>3</v>
      </c>
      <c r="C4" s="1" t="s">
        <v>9</v>
      </c>
      <c r="E4" s="1" t="s">
        <v>306</v>
      </c>
    </row>
    <row r="5" spans="1:13">
      <c r="A5" s="1" t="s">
        <v>4</v>
      </c>
      <c r="C5" s="1" t="s">
        <v>10</v>
      </c>
      <c r="E5" s="1" t="s">
        <v>307</v>
      </c>
    </row>
    <row r="6" spans="1:13">
      <c r="A6" s="1" t="s">
        <v>5</v>
      </c>
      <c r="C6" s="1" t="s">
        <v>11</v>
      </c>
      <c r="E6" s="1" t="s">
        <v>13</v>
      </c>
    </row>
    <row r="9" spans="1:13" ht="30" customHeight="1">
      <c r="F9" s="31"/>
      <c r="G9" s="32"/>
      <c r="H9" s="130" t="s">
        <v>24</v>
      </c>
      <c r="I9" s="130"/>
      <c r="J9" s="130"/>
      <c r="K9" s="130"/>
      <c r="L9" s="130"/>
      <c r="M9" s="31"/>
    </row>
    <row r="10" spans="1:13" ht="9" customHeight="1">
      <c r="F10" s="31"/>
      <c r="G10" s="32"/>
      <c r="H10" s="32"/>
      <c r="I10" s="32"/>
      <c r="J10" s="32"/>
      <c r="K10" s="32"/>
      <c r="L10" s="32"/>
      <c r="M10" s="31"/>
    </row>
    <row r="11" spans="1:13" ht="27" customHeight="1">
      <c r="F11" s="131" t="s">
        <v>296</v>
      </c>
      <c r="G11" s="33">
        <v>5</v>
      </c>
      <c r="H11" s="44">
        <f t="shared" ref="H11:L13" si="0">$G11*H$16</f>
        <v>5</v>
      </c>
      <c r="I11" s="44">
        <f t="shared" si="0"/>
        <v>10</v>
      </c>
      <c r="J11" s="44">
        <f t="shared" si="0"/>
        <v>15</v>
      </c>
      <c r="K11" s="44">
        <f t="shared" si="0"/>
        <v>20</v>
      </c>
      <c r="L11" s="44">
        <f t="shared" si="0"/>
        <v>25</v>
      </c>
      <c r="M11" s="31"/>
    </row>
    <row r="12" spans="1:13" ht="27" customHeight="1">
      <c r="A12" s="17" t="s">
        <v>302</v>
      </c>
      <c r="F12" s="131"/>
      <c r="G12" s="33">
        <v>4</v>
      </c>
      <c r="H12" s="44">
        <f t="shared" si="0"/>
        <v>4</v>
      </c>
      <c r="I12" s="44">
        <f t="shared" si="0"/>
        <v>8</v>
      </c>
      <c r="J12" s="44">
        <f t="shared" si="0"/>
        <v>12</v>
      </c>
      <c r="K12" s="44">
        <f t="shared" si="0"/>
        <v>16</v>
      </c>
      <c r="L12" s="44">
        <f t="shared" si="0"/>
        <v>20</v>
      </c>
      <c r="M12" s="31"/>
    </row>
    <row r="13" spans="1:13" ht="27" customHeight="1">
      <c r="A13" s="17" t="s">
        <v>303</v>
      </c>
      <c r="F13" s="131"/>
      <c r="G13" s="33">
        <v>3</v>
      </c>
      <c r="H13" s="44">
        <f t="shared" si="0"/>
        <v>3</v>
      </c>
      <c r="I13" s="44">
        <f t="shared" si="0"/>
        <v>6</v>
      </c>
      <c r="J13" s="44">
        <f t="shared" si="0"/>
        <v>9</v>
      </c>
      <c r="K13" s="44">
        <f t="shared" si="0"/>
        <v>12</v>
      </c>
      <c r="L13" s="44">
        <f t="shared" si="0"/>
        <v>15</v>
      </c>
      <c r="M13" s="31"/>
    </row>
    <row r="14" spans="1:13" ht="27" customHeight="1">
      <c r="A14" s="17" t="s">
        <v>362</v>
      </c>
      <c r="F14" s="131"/>
      <c r="G14" s="33">
        <v>2</v>
      </c>
      <c r="H14" s="44">
        <f>$G14*H$16</f>
        <v>2</v>
      </c>
      <c r="I14" s="44">
        <f>$G14*I$16</f>
        <v>4</v>
      </c>
      <c r="J14" s="44">
        <f>$G14*J$16</f>
        <v>6</v>
      </c>
      <c r="K14" s="44">
        <f>$G14*K$16</f>
        <v>8</v>
      </c>
      <c r="L14" s="44">
        <f>$G14*L$16</f>
        <v>10</v>
      </c>
      <c r="M14" s="31"/>
    </row>
    <row r="15" spans="1:13" ht="27" customHeight="1">
      <c r="A15" s="17" t="s">
        <v>363</v>
      </c>
      <c r="F15" s="131"/>
      <c r="G15" s="33">
        <v>1</v>
      </c>
      <c r="H15" s="44">
        <f>$G15*$H$16</f>
        <v>1</v>
      </c>
      <c r="I15" s="44">
        <f>$G15*$I$16</f>
        <v>2</v>
      </c>
      <c r="J15" s="44">
        <f>$G15*$J$16</f>
        <v>3</v>
      </c>
      <c r="K15" s="44">
        <f>$G15*$K$16</f>
        <v>4</v>
      </c>
      <c r="L15" s="44">
        <f>$G15*$L$16</f>
        <v>5</v>
      </c>
      <c r="M15" s="31"/>
    </row>
    <row r="16" spans="1:13" ht="27" customHeight="1">
      <c r="A16" s="17" t="s">
        <v>364</v>
      </c>
      <c r="F16" s="31"/>
      <c r="G16" s="34"/>
      <c r="H16" s="33">
        <v>1</v>
      </c>
      <c r="I16" s="33">
        <v>2</v>
      </c>
      <c r="J16" s="33">
        <v>3</v>
      </c>
      <c r="K16" s="33">
        <v>4</v>
      </c>
      <c r="L16" s="33">
        <v>5</v>
      </c>
      <c r="M16" s="31"/>
    </row>
    <row r="17" spans="1:22">
      <c r="A17" s="17" t="s">
        <v>365</v>
      </c>
      <c r="F17" s="31"/>
      <c r="G17" s="31"/>
      <c r="H17" s="132" t="s">
        <v>0</v>
      </c>
      <c r="I17" s="133"/>
      <c r="J17" s="133"/>
      <c r="K17" s="133"/>
      <c r="L17" s="133"/>
      <c r="M17" s="31"/>
    </row>
    <row r="18" spans="1:22">
      <c r="A18" s="17" t="s">
        <v>366</v>
      </c>
    </row>
    <row r="19" spans="1:22">
      <c r="A19" s="17" t="s">
        <v>367</v>
      </c>
    </row>
    <row r="21" spans="1:22" ht="27" customHeight="1">
      <c r="N21" s="31"/>
      <c r="O21" s="31"/>
      <c r="P21" s="31"/>
      <c r="Q21" s="130" t="s">
        <v>20</v>
      </c>
      <c r="R21" s="130"/>
      <c r="S21" s="130"/>
      <c r="T21" s="130"/>
      <c r="U21" s="130"/>
      <c r="V21" s="31"/>
    </row>
    <row r="22" spans="1:22" ht="8.25" customHeight="1">
      <c r="N22" s="31"/>
      <c r="O22" s="31"/>
      <c r="P22" s="31"/>
      <c r="Q22" s="36"/>
      <c r="R22" s="36"/>
      <c r="S22" s="36"/>
      <c r="T22" s="36"/>
      <c r="U22" s="36"/>
      <c r="V22" s="31"/>
    </row>
    <row r="23" spans="1:22" ht="27" customHeight="1">
      <c r="N23" s="134" t="s">
        <v>24</v>
      </c>
      <c r="O23" s="41">
        <v>25</v>
      </c>
      <c r="P23" s="37"/>
      <c r="Q23" s="35">
        <f>$O$23*Q$37</f>
        <v>25</v>
      </c>
      <c r="R23" s="35">
        <f>$O$23*R$37</f>
        <v>50</v>
      </c>
      <c r="S23" s="35">
        <f>$O$23*S$37</f>
        <v>75</v>
      </c>
      <c r="T23" s="35">
        <f>$O$23*T$37</f>
        <v>100</v>
      </c>
      <c r="U23" s="35">
        <f>$O$23*U$37</f>
        <v>125</v>
      </c>
      <c r="V23" s="31"/>
    </row>
    <row r="24" spans="1:22" ht="27" customHeight="1">
      <c r="N24" s="134"/>
      <c r="O24" s="41">
        <v>20</v>
      </c>
      <c r="P24" s="37"/>
      <c r="Q24" s="35">
        <f>$O$24*Q$37</f>
        <v>20</v>
      </c>
      <c r="R24" s="35">
        <f>$O$24*R$37</f>
        <v>40</v>
      </c>
      <c r="S24" s="35">
        <f>$O$24*S$37</f>
        <v>60</v>
      </c>
      <c r="T24" s="35">
        <f>$O$24*T$37</f>
        <v>80</v>
      </c>
      <c r="U24" s="35">
        <f>$O$24*U$37</f>
        <v>100</v>
      </c>
      <c r="V24" s="31"/>
    </row>
    <row r="25" spans="1:22" ht="27" customHeight="1">
      <c r="N25" s="134"/>
      <c r="O25" s="41">
        <v>16</v>
      </c>
      <c r="P25" s="37"/>
      <c r="Q25" s="35">
        <f>$O$25*Q$37</f>
        <v>16</v>
      </c>
      <c r="R25" s="35">
        <f>$O$25*R$37</f>
        <v>32</v>
      </c>
      <c r="S25" s="35">
        <f>$O$25*S$37</f>
        <v>48</v>
      </c>
      <c r="T25" s="35">
        <f>$O$25*T$37</f>
        <v>64</v>
      </c>
      <c r="U25" s="35">
        <f>$O$25*U$37</f>
        <v>80</v>
      </c>
      <c r="V25" s="31"/>
    </row>
    <row r="26" spans="1:22" ht="27" customHeight="1">
      <c r="N26" s="134"/>
      <c r="O26" s="41">
        <v>15</v>
      </c>
      <c r="P26" s="37"/>
      <c r="Q26" s="35">
        <f>$O$26*Q$37</f>
        <v>15</v>
      </c>
      <c r="R26" s="35">
        <f>$O$26*R$37</f>
        <v>30</v>
      </c>
      <c r="S26" s="35">
        <f>$O$26*S$37</f>
        <v>45</v>
      </c>
      <c r="T26" s="35">
        <f>$O$26*T$37</f>
        <v>60</v>
      </c>
      <c r="U26" s="35">
        <f>$O$26*U$37</f>
        <v>75</v>
      </c>
      <c r="V26" s="31"/>
    </row>
    <row r="27" spans="1:22" ht="27" customHeight="1">
      <c r="N27" s="134"/>
      <c r="O27" s="41">
        <v>12</v>
      </c>
      <c r="P27" s="37"/>
      <c r="Q27" s="35">
        <f>$O$27*Q$37</f>
        <v>12</v>
      </c>
      <c r="R27" s="35">
        <f>$O$27*R$37</f>
        <v>24</v>
      </c>
      <c r="S27" s="35">
        <f>$O$27*S$37</f>
        <v>36</v>
      </c>
      <c r="T27" s="35">
        <f>$O$27*T$37</f>
        <v>48</v>
      </c>
      <c r="U27" s="35">
        <f>$O$27*U$37</f>
        <v>60</v>
      </c>
      <c r="V27" s="31"/>
    </row>
    <row r="28" spans="1:22" ht="27" customHeight="1">
      <c r="N28" s="134"/>
      <c r="O28" s="42">
        <v>10</v>
      </c>
      <c r="P28" s="37"/>
      <c r="Q28" s="35">
        <f>$O$28*Q$37</f>
        <v>10</v>
      </c>
      <c r="R28" s="35">
        <f>$O$28*R$37</f>
        <v>20</v>
      </c>
      <c r="S28" s="35">
        <f>$O$28*S$37</f>
        <v>30</v>
      </c>
      <c r="T28" s="35">
        <f>$O$28*T$37</f>
        <v>40</v>
      </c>
      <c r="U28" s="35">
        <f>$O$28*U$37</f>
        <v>50</v>
      </c>
      <c r="V28" s="31"/>
    </row>
    <row r="29" spans="1:22" ht="27" customHeight="1">
      <c r="N29" s="134"/>
      <c r="O29" s="42">
        <v>9</v>
      </c>
      <c r="P29" s="37"/>
      <c r="Q29" s="35">
        <f>$O$29*Q$37</f>
        <v>9</v>
      </c>
      <c r="R29" s="35">
        <f>$O$29*R$37</f>
        <v>18</v>
      </c>
      <c r="S29" s="35">
        <f>$O$29*S$37</f>
        <v>27</v>
      </c>
      <c r="T29" s="35">
        <f>$O$29*T$37</f>
        <v>36</v>
      </c>
      <c r="U29" s="35">
        <f>$O$29*U$37</f>
        <v>45</v>
      </c>
      <c r="V29" s="31"/>
    </row>
    <row r="30" spans="1:22" ht="27" customHeight="1">
      <c r="N30" s="134"/>
      <c r="O30" s="42">
        <v>8</v>
      </c>
      <c r="P30" s="37"/>
      <c r="Q30" s="35">
        <f>$O$30*Q$37</f>
        <v>8</v>
      </c>
      <c r="R30" s="35">
        <f>$O$30*R$37</f>
        <v>16</v>
      </c>
      <c r="S30" s="35">
        <f>$O$30*S$37</f>
        <v>24</v>
      </c>
      <c r="T30" s="35">
        <f>$O$30*T$37</f>
        <v>32</v>
      </c>
      <c r="U30" s="35">
        <f>$O$30*U$37</f>
        <v>40</v>
      </c>
      <c r="V30" s="31"/>
    </row>
    <row r="31" spans="1:22" ht="27" customHeight="1">
      <c r="N31" s="134"/>
      <c r="O31" s="42">
        <v>6</v>
      </c>
      <c r="P31" s="37"/>
      <c r="Q31" s="35">
        <f>$O$31*Q$37</f>
        <v>6</v>
      </c>
      <c r="R31" s="35">
        <f>$O$31*R$37</f>
        <v>12</v>
      </c>
      <c r="S31" s="35">
        <f>$O$31*S$37</f>
        <v>18</v>
      </c>
      <c r="T31" s="35">
        <f>$O$31*T$37</f>
        <v>24</v>
      </c>
      <c r="U31" s="35">
        <f>$O$31*U$37</f>
        <v>30</v>
      </c>
      <c r="V31" s="31"/>
    </row>
    <row r="32" spans="1:22" ht="27" customHeight="1">
      <c r="N32" s="134"/>
      <c r="O32" s="42">
        <v>5</v>
      </c>
      <c r="P32" s="37"/>
      <c r="Q32" s="35">
        <f>$O$32*Q$37</f>
        <v>5</v>
      </c>
      <c r="R32" s="35">
        <f>$O$32*R$37</f>
        <v>10</v>
      </c>
      <c r="S32" s="35">
        <f>$O$32*S$37</f>
        <v>15</v>
      </c>
      <c r="T32" s="35">
        <f>$O$32*T$37</f>
        <v>20</v>
      </c>
      <c r="U32" s="35">
        <f>$O$32*U$37</f>
        <v>25</v>
      </c>
      <c r="V32" s="31"/>
    </row>
    <row r="33" spans="14:22" ht="27" customHeight="1">
      <c r="N33" s="134"/>
      <c r="O33" s="43">
        <v>4</v>
      </c>
      <c r="P33" s="37"/>
      <c r="Q33" s="35">
        <f>$O$33*Q$37</f>
        <v>4</v>
      </c>
      <c r="R33" s="35">
        <f>$O$33*R$37</f>
        <v>8</v>
      </c>
      <c r="S33" s="35">
        <f>$O$33*S$37</f>
        <v>12</v>
      </c>
      <c r="T33" s="35">
        <f>$O$33*T$37</f>
        <v>16</v>
      </c>
      <c r="U33" s="35">
        <f>$O$33*U$37</f>
        <v>20</v>
      </c>
      <c r="V33" s="31"/>
    </row>
    <row r="34" spans="14:22" ht="27" customHeight="1">
      <c r="N34" s="134"/>
      <c r="O34" s="43">
        <v>3</v>
      </c>
      <c r="P34" s="37"/>
      <c r="Q34" s="35">
        <f>$O$34*Q$37</f>
        <v>3</v>
      </c>
      <c r="R34" s="35">
        <f>$O$34*R$37</f>
        <v>6</v>
      </c>
      <c r="S34" s="35">
        <f>$O$34*S$37</f>
        <v>9</v>
      </c>
      <c r="T34" s="35">
        <f>$O$34*T$37</f>
        <v>12</v>
      </c>
      <c r="U34" s="35">
        <f>$O$34*U$37</f>
        <v>15</v>
      </c>
      <c r="V34" s="31"/>
    </row>
    <row r="35" spans="14:22" ht="27" customHeight="1">
      <c r="N35" s="134"/>
      <c r="O35" s="43">
        <v>2</v>
      </c>
      <c r="P35" s="37"/>
      <c r="Q35" s="35">
        <f>$O$35*Q$36</f>
        <v>2</v>
      </c>
      <c r="R35" s="35">
        <f>$O$35*R$36</f>
        <v>4</v>
      </c>
      <c r="S35" s="35">
        <f>$O$35*S$36</f>
        <v>6</v>
      </c>
      <c r="T35" s="35">
        <f>$O$35*T$36</f>
        <v>8</v>
      </c>
      <c r="U35" s="35">
        <f>$O$35*U$36</f>
        <v>10</v>
      </c>
      <c r="V35" s="31"/>
    </row>
    <row r="36" spans="14:22" ht="27" customHeight="1">
      <c r="N36" s="134"/>
      <c r="O36" s="43">
        <v>1</v>
      </c>
      <c r="P36" s="37"/>
      <c r="Q36" s="35">
        <f>$O$36*Q37</f>
        <v>1</v>
      </c>
      <c r="R36" s="35">
        <f>$O$36*R37</f>
        <v>2</v>
      </c>
      <c r="S36" s="35">
        <f>$O$36*S37</f>
        <v>3</v>
      </c>
      <c r="T36" s="35">
        <f>$O$36*T37</f>
        <v>4</v>
      </c>
      <c r="U36" s="35">
        <f>$O$36*U37</f>
        <v>5</v>
      </c>
      <c r="V36" s="31"/>
    </row>
    <row r="37" spans="14:22" ht="27" customHeight="1">
      <c r="N37" s="31"/>
      <c r="O37" s="37"/>
      <c r="P37" s="37"/>
      <c r="Q37" s="38">
        <v>1</v>
      </c>
      <c r="R37" s="38">
        <v>2</v>
      </c>
      <c r="S37" s="38">
        <v>3</v>
      </c>
      <c r="T37" s="38">
        <v>4</v>
      </c>
      <c r="U37" s="38">
        <v>5</v>
      </c>
      <c r="V37" s="31"/>
    </row>
    <row r="38" spans="14:22" ht="32.25" customHeight="1">
      <c r="N38" s="31"/>
      <c r="O38" s="31"/>
      <c r="P38" s="31"/>
      <c r="Q38" s="39" t="s">
        <v>297</v>
      </c>
      <c r="R38" s="39" t="s">
        <v>301</v>
      </c>
      <c r="S38" s="40" t="s">
        <v>298</v>
      </c>
      <c r="T38" s="40" t="s">
        <v>299</v>
      </c>
      <c r="U38" s="40" t="s">
        <v>300</v>
      </c>
      <c r="V38" s="31"/>
    </row>
    <row r="39" spans="14:22" ht="27" customHeight="1"/>
    <row r="40" spans="14:22" ht="27" customHeight="1"/>
    <row r="41" spans="14:22" ht="27" customHeight="1"/>
    <row r="42" spans="14:22" ht="27" customHeight="1"/>
    <row r="43" spans="14:22" ht="27" customHeight="1"/>
    <row r="44" spans="14:22" ht="27" customHeight="1"/>
    <row r="45" spans="14:22" ht="27" customHeight="1"/>
    <row r="46" spans="14:22" ht="27" customHeight="1"/>
    <row r="47" spans="14:22" ht="27" customHeight="1"/>
    <row r="48" spans="14:22" ht="27" customHeight="1"/>
    <row r="49" ht="27" customHeight="1"/>
  </sheetData>
  <sheetProtection algorithmName="SHA-512" hashValue="tn7n/T0bOAAupUkSn5lao1HQCAlv39HFr5nsmsaGOidO/+OURWSKRO4/RrTKfKXcD1sBTtZysanF7KA3sdkwxw==" saltValue="Ou7XCeCUmkbxpEuuItbj3A==" spinCount="100000" sheet="1" objects="1" scenarios="1"/>
  <mergeCells count="5">
    <mergeCell ref="H9:L9"/>
    <mergeCell ref="F11:F15"/>
    <mergeCell ref="H17:L17"/>
    <mergeCell ref="Q21:U21"/>
    <mergeCell ref="N23:N36"/>
  </mergeCells>
  <phoneticPr fontId="1" type="noConversion"/>
  <conditionalFormatting sqref="H11:L15">
    <cfRule type="cellIs" dxfId="17" priority="4" operator="greaterThan">
      <formula>11</formula>
    </cfRule>
    <cfRule type="cellIs" dxfId="16" priority="5" operator="between">
      <formula>5</formula>
      <formula>11</formula>
    </cfRule>
    <cfRule type="cellIs" dxfId="15" priority="6" operator="lessThanOrEqual">
      <formula>4</formula>
    </cfRule>
  </conditionalFormatting>
  <conditionalFormatting sqref="P23:U36">
    <cfRule type="cellIs" dxfId="14" priority="2" operator="between">
      <formula>11</formula>
      <formula>46</formula>
    </cfRule>
  </conditionalFormatting>
  <conditionalFormatting sqref="Q23:U36">
    <cfRule type="cellIs" dxfId="13" priority="1" operator="greaterThanOrEqual">
      <formula>48</formula>
    </cfRule>
    <cfRule type="cellIs" dxfId="12" priority="3" operator="lessThanOrEqual">
      <formula>10</formula>
    </cfRule>
  </conditionalFormatting>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9234-BC9B-49B2-AEB4-D27D77F8D91B}">
  <sheetPr codeName="Feuil4"/>
  <dimension ref="B1:I18"/>
  <sheetViews>
    <sheetView showGridLines="0" topLeftCell="A5" zoomScaleNormal="100" workbookViewId="0">
      <selection activeCell="L25" sqref="L25"/>
    </sheetView>
  </sheetViews>
  <sheetFormatPr baseColWidth="10" defaultRowHeight="14.25"/>
  <cols>
    <col min="2" max="2" width="25.86328125" style="3" customWidth="1"/>
    <col min="3" max="3" width="35.86328125" style="3" customWidth="1"/>
    <col min="4" max="5" width="25.86328125" style="3" customWidth="1"/>
    <col min="6" max="6" width="18.86328125" style="3" customWidth="1"/>
    <col min="7" max="7" width="25.86328125" style="3" customWidth="1"/>
    <col min="8" max="8" width="52" style="3" customWidth="1"/>
    <col min="9" max="9" width="18.86328125" style="3" customWidth="1"/>
  </cols>
  <sheetData>
    <row r="1" spans="2:9" ht="14.65" thickBot="1"/>
    <row r="2" spans="2:9" ht="24.95" customHeight="1" thickBot="1">
      <c r="B2" s="140" t="s">
        <v>18</v>
      </c>
      <c r="C2" s="141"/>
      <c r="D2" s="141"/>
      <c r="E2" s="141"/>
      <c r="F2" s="142"/>
      <c r="G2" s="148" t="s">
        <v>19</v>
      </c>
      <c r="H2" s="149"/>
      <c r="I2" s="150"/>
    </row>
    <row r="3" spans="2:9" ht="24.95" customHeight="1">
      <c r="B3" s="145" t="s">
        <v>22</v>
      </c>
      <c r="C3" s="144"/>
      <c r="D3" s="143" t="s">
        <v>23</v>
      </c>
      <c r="E3" s="144"/>
      <c r="F3" s="25" t="s">
        <v>24</v>
      </c>
      <c r="G3" s="146" t="s">
        <v>12</v>
      </c>
      <c r="H3" s="147"/>
      <c r="I3" s="26" t="s">
        <v>20</v>
      </c>
    </row>
    <row r="4" spans="2:9" s="20" customFormat="1" ht="50.1" customHeight="1">
      <c r="B4" s="27" t="s">
        <v>267</v>
      </c>
      <c r="C4" s="21" t="s">
        <v>268</v>
      </c>
      <c r="D4" s="115" t="s">
        <v>269</v>
      </c>
      <c r="E4" s="21" t="s">
        <v>270</v>
      </c>
      <c r="F4" s="135"/>
      <c r="G4" s="29" t="s">
        <v>271</v>
      </c>
      <c r="H4" s="22" t="s">
        <v>272</v>
      </c>
      <c r="I4" s="137"/>
    </row>
    <row r="5" spans="2:9" s="20" customFormat="1" ht="50.1" customHeight="1">
      <c r="B5" s="27" t="s">
        <v>273</v>
      </c>
      <c r="C5" s="21" t="s">
        <v>274</v>
      </c>
      <c r="D5" s="115" t="s">
        <v>275</v>
      </c>
      <c r="E5" s="21" t="s">
        <v>276</v>
      </c>
      <c r="F5" s="135"/>
      <c r="G5" s="29" t="s">
        <v>315</v>
      </c>
      <c r="H5" s="22" t="s">
        <v>277</v>
      </c>
      <c r="I5" s="138"/>
    </row>
    <row r="6" spans="2:9" s="20" customFormat="1" ht="50.1" customHeight="1">
      <c r="B6" s="27" t="s">
        <v>278</v>
      </c>
      <c r="C6" s="21" t="s">
        <v>279</v>
      </c>
      <c r="D6" s="115" t="s">
        <v>280</v>
      </c>
      <c r="E6" s="21" t="s">
        <v>281</v>
      </c>
      <c r="F6" s="135"/>
      <c r="G6" s="29" t="s">
        <v>282</v>
      </c>
      <c r="H6" s="22" t="s">
        <v>283</v>
      </c>
      <c r="I6" s="138"/>
    </row>
    <row r="7" spans="2:9" s="20" customFormat="1" ht="50.1" customHeight="1">
      <c r="B7" s="27" t="s">
        <v>284</v>
      </c>
      <c r="C7" s="21" t="s">
        <v>285</v>
      </c>
      <c r="D7" s="115" t="s">
        <v>286</v>
      </c>
      <c r="E7" s="21" t="s">
        <v>287</v>
      </c>
      <c r="F7" s="135"/>
      <c r="G7" s="29" t="s">
        <v>288</v>
      </c>
      <c r="H7" s="22" t="s">
        <v>289</v>
      </c>
      <c r="I7" s="138"/>
    </row>
    <row r="8" spans="2:9" s="20" customFormat="1" ht="50.1" customHeight="1" thickBot="1">
      <c r="B8" s="28" t="s">
        <v>290</v>
      </c>
      <c r="C8" s="23" t="s">
        <v>291</v>
      </c>
      <c r="D8" s="116" t="s">
        <v>292</v>
      </c>
      <c r="E8" s="23" t="s">
        <v>293</v>
      </c>
      <c r="F8" s="136"/>
      <c r="G8" s="30" t="s">
        <v>294</v>
      </c>
      <c r="H8" s="24" t="s">
        <v>295</v>
      </c>
      <c r="I8" s="139"/>
    </row>
    <row r="12" spans="2:9" ht="15" customHeight="1"/>
    <row r="14" spans="2:9" ht="15" customHeight="1"/>
    <row r="15" spans="2:9" ht="15" customHeight="1"/>
    <row r="16" spans="2:9" ht="15" customHeight="1"/>
    <row r="17" ht="15" customHeight="1"/>
    <row r="18" ht="15" customHeight="1"/>
  </sheetData>
  <sheetProtection algorithmName="SHA-512" hashValue="YIYY7JzRnzQj1Xvz12yLBaRjiLWgMGF9RUKN3JPcM61iA9fX8yXY2zQ1nHVZ9KCS//Oj3H4td562Ami0Bo/Xgw==" saltValue="Rmej+LGUu8CZQucuzHkzrg==" spinCount="100000" sheet="1" objects="1" scenarios="1"/>
  <mergeCells count="7">
    <mergeCell ref="F4:F8"/>
    <mergeCell ref="I4:I8"/>
    <mergeCell ref="B2:F2"/>
    <mergeCell ref="D3:E3"/>
    <mergeCell ref="B3:C3"/>
    <mergeCell ref="G3:H3"/>
    <mergeCell ref="G2:I2"/>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1DE6-0BFC-4AEF-889B-8A0517A210C3}">
  <sheetPr codeName="Feuil2"/>
  <dimension ref="A2:L138"/>
  <sheetViews>
    <sheetView showGridLines="0" topLeftCell="A123" zoomScaleNormal="100" workbookViewId="0">
      <selection activeCell="D137" sqref="D137"/>
    </sheetView>
  </sheetViews>
  <sheetFormatPr baseColWidth="10" defaultColWidth="11.3984375" defaultRowHeight="14.25"/>
  <cols>
    <col min="1" max="1" width="6.86328125" style="77" customWidth="1"/>
    <col min="2" max="2" width="17.86328125" style="78" customWidth="1"/>
    <col min="3" max="3" width="54" customWidth="1"/>
    <col min="4" max="4" width="36" customWidth="1"/>
    <col min="5" max="5" width="18.1328125" style="79" customWidth="1"/>
    <col min="6" max="6" width="31" style="79" customWidth="1"/>
    <col min="7" max="7" width="17.3984375" style="79" customWidth="1"/>
    <col min="8" max="8" width="19" style="79" customWidth="1"/>
    <col min="9" max="9" width="17.3984375" style="79" customWidth="1"/>
    <col min="10" max="11" width="17.3984375" customWidth="1"/>
    <col min="12" max="13" width="4.1328125" customWidth="1"/>
    <col min="14" max="14" width="14.3984375" customWidth="1"/>
  </cols>
  <sheetData>
    <row r="2" spans="1:12" ht="19.5">
      <c r="A2" s="57" t="s">
        <v>14</v>
      </c>
      <c r="B2" s="58" t="s">
        <v>311</v>
      </c>
      <c r="C2" s="2"/>
      <c r="D2" s="2"/>
      <c r="E2" s="59"/>
      <c r="F2" s="59"/>
      <c r="G2" s="60"/>
      <c r="H2" s="59"/>
      <c r="I2" s="60"/>
      <c r="J2" s="2"/>
      <c r="K2" s="2"/>
      <c r="L2" s="2"/>
    </row>
    <row r="3" spans="1:12" ht="15" customHeight="1">
      <c r="A3" s="61"/>
      <c r="B3" s="152" t="s">
        <v>15</v>
      </c>
      <c r="C3" s="152" t="s">
        <v>16</v>
      </c>
      <c r="D3" s="152" t="s">
        <v>17</v>
      </c>
      <c r="E3" s="151" t="s">
        <v>18</v>
      </c>
      <c r="F3" s="151"/>
      <c r="G3" s="151"/>
      <c r="H3" s="62" t="s">
        <v>19</v>
      </c>
      <c r="I3" s="153" t="s">
        <v>20</v>
      </c>
      <c r="J3" s="154" t="s">
        <v>21</v>
      </c>
      <c r="K3" s="155"/>
      <c r="L3" s="64"/>
    </row>
    <row r="4" spans="1:12" ht="42" customHeight="1">
      <c r="A4" s="65"/>
      <c r="B4" s="152"/>
      <c r="C4" s="152"/>
      <c r="D4" s="152"/>
      <c r="E4" s="66" t="s">
        <v>22</v>
      </c>
      <c r="F4" s="66" t="s">
        <v>23</v>
      </c>
      <c r="G4" s="63" t="s">
        <v>24</v>
      </c>
      <c r="H4" s="66" t="s">
        <v>12</v>
      </c>
      <c r="I4" s="153"/>
      <c r="J4" s="66" t="s">
        <v>326</v>
      </c>
      <c r="K4" s="66" t="s">
        <v>327</v>
      </c>
      <c r="L4" s="67"/>
    </row>
    <row r="5" spans="1:12" ht="39.4">
      <c r="A5" s="65" t="s">
        <v>25</v>
      </c>
      <c r="B5" s="49" t="s">
        <v>26</v>
      </c>
      <c r="C5" s="50" t="s">
        <v>27</v>
      </c>
      <c r="D5" s="156" t="s">
        <v>28</v>
      </c>
      <c r="E5" s="10"/>
      <c r="F5" s="10"/>
      <c r="G5" s="68" t="str">
        <f t="shared" ref="G5:G13" si="0">IFERROR(VALUE(LEFT(E5, 1)) * VALUE(LEFT(F5, 1)), "")</f>
        <v/>
      </c>
      <c r="H5" s="10"/>
      <c r="I5" s="68" t="str">
        <f>IFERROR(G5 * VALUE(LEFT(H5, 1)), "")</f>
        <v/>
      </c>
      <c r="J5" s="9"/>
      <c r="K5" s="9"/>
      <c r="L5" s="70"/>
    </row>
    <row r="6" spans="1:12" ht="52.5">
      <c r="A6" s="65" t="s">
        <v>29</v>
      </c>
      <c r="B6" s="158" t="s">
        <v>30</v>
      </c>
      <c r="C6" s="52" t="s">
        <v>31</v>
      </c>
      <c r="D6" s="156"/>
      <c r="E6" s="8"/>
      <c r="F6" s="8"/>
      <c r="G6" s="68" t="str">
        <f t="shared" si="0"/>
        <v/>
      </c>
      <c r="H6" s="8"/>
      <c r="I6" s="68" t="str">
        <f t="shared" ref="I6:I12" si="1">IFERROR(G6 * VALUE(LEFT(H6, 1)), "")</f>
        <v/>
      </c>
      <c r="J6" s="4"/>
      <c r="K6" s="4"/>
      <c r="L6" s="67"/>
    </row>
    <row r="7" spans="1:12" ht="39.4">
      <c r="A7" s="65" t="s">
        <v>32</v>
      </c>
      <c r="B7" s="159"/>
      <c r="C7" s="52" t="s">
        <v>33</v>
      </c>
      <c r="D7" s="156"/>
      <c r="E7" s="8"/>
      <c r="F7" s="8"/>
      <c r="G7" s="68" t="str">
        <f t="shared" si="0"/>
        <v/>
      </c>
      <c r="H7" s="8"/>
      <c r="I7" s="68" t="str">
        <f t="shared" si="1"/>
        <v/>
      </c>
      <c r="J7" s="4"/>
      <c r="K7" s="4"/>
      <c r="L7" s="67"/>
    </row>
    <row r="8" spans="1:12" ht="26.25">
      <c r="A8" s="65" t="s">
        <v>34</v>
      </c>
      <c r="B8" s="160"/>
      <c r="C8" s="52" t="s">
        <v>35</v>
      </c>
      <c r="D8" s="157"/>
      <c r="E8" s="8"/>
      <c r="F8" s="8"/>
      <c r="G8" s="68" t="str">
        <f t="shared" si="0"/>
        <v/>
      </c>
      <c r="H8" s="8"/>
      <c r="I8" s="68" t="str">
        <f t="shared" si="1"/>
        <v/>
      </c>
      <c r="J8" s="4"/>
      <c r="K8" s="4"/>
      <c r="L8" s="67"/>
    </row>
    <row r="9" spans="1:12" ht="26.25">
      <c r="A9" s="65" t="s">
        <v>36</v>
      </c>
      <c r="B9" s="53" t="s">
        <v>37</v>
      </c>
      <c r="C9" s="54" t="s">
        <v>38</v>
      </c>
      <c r="D9" s="55" t="s">
        <v>39</v>
      </c>
      <c r="E9" s="8"/>
      <c r="F9" s="8"/>
      <c r="G9" s="68" t="str">
        <f t="shared" si="0"/>
        <v/>
      </c>
      <c r="H9" s="8"/>
      <c r="I9" s="68" t="str">
        <f t="shared" si="1"/>
        <v/>
      </c>
      <c r="J9" s="4"/>
      <c r="K9" s="4"/>
      <c r="L9" s="67"/>
    </row>
    <row r="10" spans="1:12" ht="39.4">
      <c r="A10" s="73" t="s">
        <v>40</v>
      </c>
      <c r="B10" s="51" t="s">
        <v>41</v>
      </c>
      <c r="C10" s="51" t="s">
        <v>42</v>
      </c>
      <c r="D10" s="56" t="s">
        <v>43</v>
      </c>
      <c r="E10" s="45"/>
      <c r="F10" s="45"/>
      <c r="G10" s="74" t="str">
        <f t="shared" si="0"/>
        <v/>
      </c>
      <c r="H10" s="45"/>
      <c r="I10" s="68" t="str">
        <f t="shared" si="1"/>
        <v/>
      </c>
      <c r="J10" s="46"/>
      <c r="K10" s="46"/>
      <c r="L10" s="67"/>
    </row>
    <row r="11" spans="1:12" ht="20.100000000000001" customHeight="1">
      <c r="A11" s="73"/>
      <c r="B11" s="7" t="s">
        <v>308</v>
      </c>
      <c r="C11" s="7"/>
      <c r="D11" s="11"/>
      <c r="E11" s="48"/>
      <c r="F11" s="47"/>
      <c r="G11" s="75" t="str">
        <f t="shared" si="0"/>
        <v/>
      </c>
      <c r="H11" s="47"/>
      <c r="I11" s="76" t="str">
        <f t="shared" si="1"/>
        <v/>
      </c>
      <c r="J11" s="6"/>
      <c r="K11" s="6"/>
      <c r="L11" s="67"/>
    </row>
    <row r="12" spans="1:12" ht="20.100000000000001" customHeight="1">
      <c r="A12" s="73"/>
      <c r="B12" s="7" t="s">
        <v>309</v>
      </c>
      <c r="C12" s="7"/>
      <c r="D12" s="11"/>
      <c r="E12" s="48"/>
      <c r="F12" s="47"/>
      <c r="G12" s="75" t="str">
        <f t="shared" si="0"/>
        <v/>
      </c>
      <c r="H12" s="47"/>
      <c r="I12" s="76" t="str">
        <f t="shared" si="1"/>
        <v/>
      </c>
      <c r="J12" s="6"/>
      <c r="K12" s="6"/>
      <c r="L12" s="67"/>
    </row>
    <row r="13" spans="1:12" ht="20.100000000000001" customHeight="1">
      <c r="A13" s="73"/>
      <c r="B13" s="7"/>
      <c r="C13" s="7"/>
      <c r="D13" s="11"/>
      <c r="E13" s="48"/>
      <c r="F13" s="47"/>
      <c r="G13" s="75" t="str">
        <f t="shared" si="0"/>
        <v/>
      </c>
      <c r="H13" s="47"/>
      <c r="I13" s="76" t="str">
        <f>IFERROR(G13 * VALUE(LEFT(H13, 1)), "")</f>
        <v/>
      </c>
      <c r="J13" s="6"/>
      <c r="K13" s="6"/>
      <c r="L13" s="67"/>
    </row>
    <row r="14" spans="1:12" ht="20.100000000000001" customHeight="1"/>
    <row r="15" spans="1:12" ht="19.5">
      <c r="A15" s="57" t="s">
        <v>44</v>
      </c>
      <c r="B15" s="80" t="s">
        <v>318</v>
      </c>
      <c r="C15" s="2"/>
      <c r="D15" s="2"/>
      <c r="E15" s="60"/>
      <c r="F15" s="60"/>
      <c r="G15" s="60"/>
      <c r="H15" s="60"/>
      <c r="I15" s="60"/>
      <c r="J15" s="2"/>
      <c r="K15" s="2"/>
      <c r="L15" s="2"/>
    </row>
    <row r="16" spans="1:12" ht="15" customHeight="1">
      <c r="A16" s="61"/>
      <c r="B16" s="152" t="s">
        <v>15</v>
      </c>
      <c r="C16" s="152" t="s">
        <v>16</v>
      </c>
      <c r="D16" s="152" t="s">
        <v>17</v>
      </c>
      <c r="E16" s="151" t="s">
        <v>18</v>
      </c>
      <c r="F16" s="151"/>
      <c r="G16" s="151"/>
      <c r="H16" s="62" t="s">
        <v>19</v>
      </c>
      <c r="I16" s="153" t="s">
        <v>20</v>
      </c>
      <c r="J16" s="151" t="s">
        <v>21</v>
      </c>
      <c r="K16" s="151"/>
      <c r="L16" s="64"/>
    </row>
    <row r="17" spans="1:12" s="3" customFormat="1" ht="42" customHeight="1">
      <c r="A17" s="65"/>
      <c r="B17" s="152"/>
      <c r="C17" s="152"/>
      <c r="D17" s="152"/>
      <c r="E17" s="66" t="s">
        <v>22</v>
      </c>
      <c r="F17" s="66" t="s">
        <v>23</v>
      </c>
      <c r="G17" s="63" t="s">
        <v>24</v>
      </c>
      <c r="H17" s="66" t="s">
        <v>12</v>
      </c>
      <c r="I17" s="153"/>
      <c r="J17" s="66" t="s">
        <v>326</v>
      </c>
      <c r="K17" s="66" t="s">
        <v>327</v>
      </c>
      <c r="L17" s="67"/>
    </row>
    <row r="18" spans="1:12" ht="32.25" customHeight="1">
      <c r="A18" s="65" t="s">
        <v>45</v>
      </c>
      <c r="B18" s="160" t="s">
        <v>46</v>
      </c>
      <c r="C18" s="81" t="s">
        <v>47</v>
      </c>
      <c r="D18" s="157" t="s">
        <v>48</v>
      </c>
      <c r="E18" s="106"/>
      <c r="F18" s="106"/>
      <c r="G18" s="68" t="str">
        <f>IFERROR(VALUE(LEFT(E18, 1)) * VALUE(LEFT(F18, 1)), "")</f>
        <v/>
      </c>
      <c r="H18" s="106"/>
      <c r="I18" s="68" t="str">
        <f>IFERROR(G18 * VALUE(LEFT(H18, 1)), "")</f>
        <v/>
      </c>
      <c r="J18" s="108"/>
      <c r="K18" s="108"/>
    </row>
    <row r="19" spans="1:12" ht="39.4">
      <c r="A19" s="65" t="s">
        <v>49</v>
      </c>
      <c r="B19" s="162"/>
      <c r="C19" s="71" t="s">
        <v>50</v>
      </c>
      <c r="D19" s="173"/>
      <c r="E19" s="107"/>
      <c r="F19" s="107"/>
      <c r="G19" s="68" t="str">
        <f t="shared" ref="G19:G28" si="2">IFERROR(VALUE(LEFT(E19, 1)) * VALUE(LEFT(F19, 1)), "")</f>
        <v/>
      </c>
      <c r="H19" s="107"/>
      <c r="I19" s="68" t="str">
        <f t="shared" ref="I19:I27" si="3">IFERROR(G19 * VALUE(LEFT(H19, 1)), "")</f>
        <v/>
      </c>
      <c r="J19" s="109"/>
      <c r="K19" s="109"/>
    </row>
    <row r="20" spans="1:12" ht="39.4">
      <c r="A20" s="65" t="s">
        <v>51</v>
      </c>
      <c r="B20" s="162"/>
      <c r="C20" s="82" t="s">
        <v>52</v>
      </c>
      <c r="D20" s="173"/>
      <c r="E20" s="107"/>
      <c r="F20" s="107"/>
      <c r="G20" s="68" t="str">
        <f t="shared" si="2"/>
        <v/>
      </c>
      <c r="H20" s="107"/>
      <c r="I20" s="68" t="str">
        <f t="shared" si="3"/>
        <v/>
      </c>
      <c r="J20" s="109"/>
      <c r="K20" s="109"/>
    </row>
    <row r="21" spans="1:12" ht="26.25">
      <c r="A21" s="65" t="s">
        <v>53</v>
      </c>
      <c r="B21" s="162"/>
      <c r="C21" s="71" t="s">
        <v>54</v>
      </c>
      <c r="D21" s="173"/>
      <c r="E21" s="107"/>
      <c r="F21" s="107"/>
      <c r="G21" s="68" t="str">
        <f t="shared" si="2"/>
        <v/>
      </c>
      <c r="H21" s="107"/>
      <c r="I21" s="68" t="str">
        <f t="shared" si="3"/>
        <v/>
      </c>
      <c r="J21" s="109"/>
      <c r="K21" s="109"/>
    </row>
    <row r="22" spans="1:12" ht="26.25">
      <c r="A22" s="65" t="s">
        <v>55</v>
      </c>
      <c r="B22" s="162"/>
      <c r="C22" s="55" t="s">
        <v>56</v>
      </c>
      <c r="D22" s="173"/>
      <c r="E22" s="107"/>
      <c r="F22" s="107"/>
      <c r="G22" s="68" t="str">
        <f t="shared" si="2"/>
        <v/>
      </c>
      <c r="H22" s="107"/>
      <c r="I22" s="68" t="str">
        <f t="shared" si="3"/>
        <v/>
      </c>
      <c r="J22" s="109"/>
      <c r="K22" s="109"/>
    </row>
    <row r="23" spans="1:12" ht="52.5">
      <c r="A23" s="65" t="s">
        <v>57</v>
      </c>
      <c r="B23" s="162"/>
      <c r="C23" s="55" t="s">
        <v>58</v>
      </c>
      <c r="D23" s="173"/>
      <c r="E23" s="107"/>
      <c r="F23" s="107"/>
      <c r="G23" s="68" t="str">
        <f t="shared" si="2"/>
        <v/>
      </c>
      <c r="H23" s="107"/>
      <c r="I23" s="68" t="str">
        <f t="shared" si="3"/>
        <v/>
      </c>
      <c r="J23" s="109"/>
      <c r="K23" s="109"/>
    </row>
    <row r="24" spans="1:12" ht="39.4">
      <c r="A24" s="65" t="s">
        <v>59</v>
      </c>
      <c r="B24" s="162" t="s">
        <v>60</v>
      </c>
      <c r="C24" s="71" t="s">
        <v>61</v>
      </c>
      <c r="D24" s="173"/>
      <c r="E24" s="107"/>
      <c r="F24" s="107"/>
      <c r="G24" s="68" t="str">
        <f t="shared" si="2"/>
        <v/>
      </c>
      <c r="H24" s="107"/>
      <c r="I24" s="68" t="str">
        <f t="shared" si="3"/>
        <v/>
      </c>
      <c r="J24" s="109"/>
      <c r="K24" s="109"/>
    </row>
    <row r="25" spans="1:12" ht="26.25">
      <c r="A25" s="65" t="s">
        <v>62</v>
      </c>
      <c r="B25" s="162"/>
      <c r="C25" s="83" t="s">
        <v>63</v>
      </c>
      <c r="D25" s="173"/>
      <c r="E25" s="107"/>
      <c r="F25" s="107"/>
      <c r="G25" s="68" t="str">
        <f t="shared" si="2"/>
        <v/>
      </c>
      <c r="H25" s="107"/>
      <c r="I25" s="68" t="str">
        <f t="shared" si="3"/>
        <v/>
      </c>
      <c r="J25" s="109"/>
      <c r="K25" s="109"/>
    </row>
    <row r="26" spans="1:12" ht="20.100000000000001" customHeight="1">
      <c r="A26" s="73"/>
      <c r="B26" s="7"/>
      <c r="C26" s="7"/>
      <c r="D26" s="11"/>
      <c r="E26" s="47"/>
      <c r="F26" s="47"/>
      <c r="G26" s="68" t="str">
        <f t="shared" si="2"/>
        <v/>
      </c>
      <c r="H26" s="47"/>
      <c r="I26" s="68" t="str">
        <f t="shared" si="3"/>
        <v/>
      </c>
      <c r="J26" s="6"/>
      <c r="K26" s="6"/>
      <c r="L26" s="67"/>
    </row>
    <row r="27" spans="1:12" ht="20.100000000000001" customHeight="1">
      <c r="A27" s="73"/>
      <c r="B27" s="7"/>
      <c r="C27" s="7"/>
      <c r="D27" s="11"/>
      <c r="E27" s="47"/>
      <c r="F27" s="47"/>
      <c r="G27" s="68" t="str">
        <f t="shared" si="2"/>
        <v/>
      </c>
      <c r="H27" s="47"/>
      <c r="I27" s="68" t="str">
        <f t="shared" si="3"/>
        <v/>
      </c>
      <c r="J27" s="6"/>
      <c r="K27" s="6"/>
      <c r="L27" s="67"/>
    </row>
    <row r="28" spans="1:12" ht="20.100000000000001" customHeight="1">
      <c r="A28" s="73"/>
      <c r="B28" s="7"/>
      <c r="C28" s="7"/>
      <c r="D28" s="11"/>
      <c r="E28" s="47"/>
      <c r="F28" s="47"/>
      <c r="G28" s="68" t="str">
        <f t="shared" si="2"/>
        <v/>
      </c>
      <c r="H28" s="47"/>
      <c r="I28" s="68" t="str">
        <f>IFERROR(G28 * VALUE(LEFT(H28, 1)), "")</f>
        <v/>
      </c>
      <c r="J28" s="6"/>
      <c r="K28" s="6"/>
      <c r="L28" s="67"/>
    </row>
    <row r="29" spans="1:12" ht="20.100000000000001" customHeight="1">
      <c r="A29" s="73"/>
      <c r="B29" s="84"/>
      <c r="C29" s="84"/>
      <c r="D29" s="85"/>
      <c r="E29" s="86"/>
      <c r="F29" s="86"/>
      <c r="H29" s="86"/>
      <c r="J29" s="87"/>
      <c r="K29" s="87"/>
      <c r="L29" s="67"/>
    </row>
    <row r="30" spans="1:12" ht="19.5">
      <c r="A30" s="57" t="s">
        <v>70</v>
      </c>
      <c r="B30" s="58" t="s">
        <v>312</v>
      </c>
      <c r="C30" s="2"/>
      <c r="D30" s="2"/>
      <c r="E30" s="60"/>
      <c r="F30" s="60"/>
      <c r="G30" s="60"/>
      <c r="H30" s="60"/>
      <c r="I30" s="60"/>
      <c r="J30" s="2"/>
      <c r="K30" s="2"/>
      <c r="L30" s="67"/>
    </row>
    <row r="31" spans="1:12" ht="15" customHeight="1">
      <c r="A31" s="161"/>
      <c r="B31" s="174" t="s">
        <v>15</v>
      </c>
      <c r="C31" s="174" t="s">
        <v>16</v>
      </c>
      <c r="D31" s="174" t="s">
        <v>72</v>
      </c>
      <c r="E31" s="171" t="s">
        <v>18</v>
      </c>
      <c r="F31" s="171"/>
      <c r="G31" s="171"/>
      <c r="H31" s="90" t="s">
        <v>19</v>
      </c>
      <c r="I31" s="172" t="s">
        <v>20</v>
      </c>
      <c r="J31" s="171" t="s">
        <v>21</v>
      </c>
      <c r="K31" s="171"/>
      <c r="L31" s="64"/>
    </row>
    <row r="32" spans="1:12" ht="42" customHeight="1">
      <c r="A32" s="161"/>
      <c r="B32" s="174"/>
      <c r="C32" s="174"/>
      <c r="D32" s="174"/>
      <c r="E32" s="92" t="s">
        <v>22</v>
      </c>
      <c r="F32" s="92" t="s">
        <v>23</v>
      </c>
      <c r="G32" s="91" t="s">
        <v>24</v>
      </c>
      <c r="H32" s="92" t="s">
        <v>12</v>
      </c>
      <c r="I32" s="172"/>
      <c r="J32" s="66" t="s">
        <v>326</v>
      </c>
      <c r="K32" s="66" t="s">
        <v>327</v>
      </c>
      <c r="L32" s="67"/>
    </row>
    <row r="33" spans="1:12" ht="52.5">
      <c r="A33" s="93" t="s">
        <v>71</v>
      </c>
      <c r="B33" s="49" t="s">
        <v>73</v>
      </c>
      <c r="C33" s="94" t="s">
        <v>74</v>
      </c>
      <c r="D33" s="69" t="s">
        <v>75</v>
      </c>
      <c r="E33" s="10"/>
      <c r="F33" s="10"/>
      <c r="G33" s="95" t="str">
        <f>IFERROR(VALUE(LEFT(E33, 1)) * VALUE(LEFT(F33, 1)), "")</f>
        <v/>
      </c>
      <c r="H33" s="110"/>
      <c r="I33" s="95" t="str">
        <f>IFERROR(G33 * VALUE(LEFT(H33, 1)), "")</f>
        <v/>
      </c>
      <c r="J33" s="9"/>
      <c r="K33" s="9"/>
      <c r="L33" s="67"/>
    </row>
    <row r="34" spans="1:12" ht="26.25">
      <c r="A34" s="93" t="s">
        <v>120</v>
      </c>
      <c r="B34" s="162" t="s">
        <v>76</v>
      </c>
      <c r="C34" s="53" t="s">
        <v>77</v>
      </c>
      <c r="D34" s="164" t="s">
        <v>78</v>
      </c>
      <c r="E34" s="8"/>
      <c r="F34" s="8"/>
      <c r="G34" s="95" t="str">
        <f t="shared" ref="G34:G52" si="4">IFERROR(VALUE(LEFT(E34, 1)) * VALUE(LEFT(F34, 1)), "")</f>
        <v/>
      </c>
      <c r="H34" s="111"/>
      <c r="I34" s="95" t="str">
        <f t="shared" ref="I34:I53" si="5">IFERROR(G34 * VALUE(LEFT(H34, 1)), "")</f>
        <v/>
      </c>
      <c r="J34" s="4"/>
      <c r="K34" s="4"/>
      <c r="L34" s="67"/>
    </row>
    <row r="35" spans="1:12" ht="39.4">
      <c r="A35" s="93" t="s">
        <v>328</v>
      </c>
      <c r="B35" s="162"/>
      <c r="C35" s="53" t="s">
        <v>79</v>
      </c>
      <c r="D35" s="164"/>
      <c r="E35" s="8"/>
      <c r="F35" s="8"/>
      <c r="G35" s="95" t="str">
        <f t="shared" si="4"/>
        <v/>
      </c>
      <c r="H35" s="111"/>
      <c r="I35" s="95" t="str">
        <f t="shared" si="5"/>
        <v/>
      </c>
      <c r="J35" s="4"/>
      <c r="K35" s="4"/>
      <c r="L35" s="67"/>
    </row>
    <row r="36" spans="1:12" ht="52.5">
      <c r="A36" s="93" t="s">
        <v>329</v>
      </c>
      <c r="B36" s="53" t="s">
        <v>80</v>
      </c>
      <c r="C36" s="53" t="s">
        <v>81</v>
      </c>
      <c r="D36" s="55" t="s">
        <v>82</v>
      </c>
      <c r="E36" s="8"/>
      <c r="F36" s="8"/>
      <c r="G36" s="95" t="str">
        <f t="shared" si="4"/>
        <v/>
      </c>
      <c r="H36" s="111"/>
      <c r="I36" s="95" t="str">
        <f t="shared" si="5"/>
        <v/>
      </c>
      <c r="J36" s="4"/>
      <c r="K36" s="4"/>
      <c r="L36" s="67"/>
    </row>
    <row r="37" spans="1:12" ht="78.75">
      <c r="A37" s="93" t="s">
        <v>330</v>
      </c>
      <c r="B37" s="53" t="s">
        <v>83</v>
      </c>
      <c r="C37" s="53" t="s">
        <v>84</v>
      </c>
      <c r="D37" s="71" t="s">
        <v>85</v>
      </c>
      <c r="E37" s="8"/>
      <c r="F37" s="8"/>
      <c r="G37" s="95" t="str">
        <f t="shared" si="4"/>
        <v/>
      </c>
      <c r="H37" s="111"/>
      <c r="I37" s="95" t="str">
        <f t="shared" si="5"/>
        <v/>
      </c>
      <c r="J37" s="112"/>
      <c r="K37" s="112"/>
      <c r="L37" s="96"/>
    </row>
    <row r="38" spans="1:12" ht="65.650000000000006">
      <c r="A38" s="93" t="s">
        <v>331</v>
      </c>
      <c r="B38" s="97" t="s">
        <v>86</v>
      </c>
      <c r="C38" s="53" t="s">
        <v>87</v>
      </c>
      <c r="D38" s="55" t="s">
        <v>88</v>
      </c>
      <c r="E38" s="8"/>
      <c r="F38" s="8"/>
      <c r="G38" s="95" t="str">
        <f t="shared" si="4"/>
        <v/>
      </c>
      <c r="H38" s="111"/>
      <c r="I38" s="95" t="str">
        <f t="shared" si="5"/>
        <v/>
      </c>
      <c r="J38" s="112"/>
      <c r="K38" s="112"/>
      <c r="L38" s="96"/>
    </row>
    <row r="39" spans="1:12" ht="65.650000000000006">
      <c r="A39" s="93" t="s">
        <v>332</v>
      </c>
      <c r="B39" s="162" t="s">
        <v>89</v>
      </c>
      <c r="C39" s="53" t="s">
        <v>90</v>
      </c>
      <c r="D39" s="170" t="s">
        <v>91</v>
      </c>
      <c r="E39" s="8"/>
      <c r="F39" s="8"/>
      <c r="G39" s="95" t="str">
        <f t="shared" si="4"/>
        <v/>
      </c>
      <c r="H39" s="111"/>
      <c r="I39" s="95" t="str">
        <f t="shared" si="5"/>
        <v/>
      </c>
      <c r="J39" s="112"/>
      <c r="K39" s="112"/>
      <c r="L39" s="96"/>
    </row>
    <row r="40" spans="1:12" ht="65.650000000000006">
      <c r="A40" s="93" t="s">
        <v>333</v>
      </c>
      <c r="B40" s="162"/>
      <c r="C40" s="97" t="s">
        <v>92</v>
      </c>
      <c r="D40" s="170"/>
      <c r="E40" s="8"/>
      <c r="F40" s="8"/>
      <c r="G40" s="95" t="str">
        <f t="shared" si="4"/>
        <v/>
      </c>
      <c r="H40" s="111"/>
      <c r="I40" s="95" t="str">
        <f t="shared" si="5"/>
        <v/>
      </c>
      <c r="J40" s="112"/>
      <c r="K40" s="112"/>
      <c r="L40" s="96"/>
    </row>
    <row r="41" spans="1:12" ht="52.5">
      <c r="A41" s="93" t="s">
        <v>334</v>
      </c>
      <c r="B41" s="53" t="s">
        <v>93</v>
      </c>
      <c r="C41" s="53" t="s">
        <v>94</v>
      </c>
      <c r="D41" s="55" t="s">
        <v>95</v>
      </c>
      <c r="E41" s="8"/>
      <c r="F41" s="8"/>
      <c r="G41" s="95" t="str">
        <f t="shared" si="4"/>
        <v/>
      </c>
      <c r="H41" s="111"/>
      <c r="I41" s="95" t="str">
        <f t="shared" si="5"/>
        <v/>
      </c>
      <c r="J41" s="112"/>
      <c r="K41" s="112"/>
      <c r="L41" s="96"/>
    </row>
    <row r="42" spans="1:12" ht="65.650000000000006">
      <c r="A42" s="93" t="s">
        <v>335</v>
      </c>
      <c r="B42" s="53" t="s">
        <v>96</v>
      </c>
      <c r="C42" s="53" t="s">
        <v>97</v>
      </c>
      <c r="D42" s="55" t="s">
        <v>98</v>
      </c>
      <c r="E42" s="8"/>
      <c r="F42" s="8"/>
      <c r="G42" s="95" t="str">
        <f t="shared" si="4"/>
        <v/>
      </c>
      <c r="H42" s="111"/>
      <c r="I42" s="95" t="str">
        <f t="shared" si="5"/>
        <v/>
      </c>
      <c r="J42" s="7"/>
      <c r="K42" s="4"/>
      <c r="L42" s="67"/>
    </row>
    <row r="43" spans="1:12" ht="65.650000000000006">
      <c r="A43" s="93" t="s">
        <v>336</v>
      </c>
      <c r="B43" s="162" t="s">
        <v>99</v>
      </c>
      <c r="C43" s="53" t="s">
        <v>100</v>
      </c>
      <c r="D43" s="164" t="s">
        <v>101</v>
      </c>
      <c r="E43" s="8"/>
      <c r="F43" s="8"/>
      <c r="G43" s="95" t="str">
        <f t="shared" si="4"/>
        <v/>
      </c>
      <c r="H43" s="111"/>
      <c r="I43" s="95" t="str">
        <f t="shared" si="5"/>
        <v/>
      </c>
      <c r="J43" s="4"/>
      <c r="K43" s="4"/>
      <c r="L43" s="67"/>
    </row>
    <row r="44" spans="1:12" ht="26.25">
      <c r="A44" s="93" t="s">
        <v>337</v>
      </c>
      <c r="B44" s="162"/>
      <c r="C44" s="53" t="s">
        <v>102</v>
      </c>
      <c r="D44" s="164"/>
      <c r="E44" s="8"/>
      <c r="F44" s="8"/>
      <c r="G44" s="95" t="str">
        <f t="shared" si="4"/>
        <v/>
      </c>
      <c r="H44" s="111"/>
      <c r="I44" s="95" t="str">
        <f t="shared" si="5"/>
        <v/>
      </c>
      <c r="J44" s="4"/>
      <c r="K44" s="4"/>
      <c r="L44" s="67"/>
    </row>
    <row r="45" spans="1:12" ht="91.9">
      <c r="A45" s="93" t="s">
        <v>338</v>
      </c>
      <c r="B45" s="53" t="s">
        <v>103</v>
      </c>
      <c r="C45" s="98" t="s">
        <v>104</v>
      </c>
      <c r="D45" s="55" t="s">
        <v>105</v>
      </c>
      <c r="E45" s="8"/>
      <c r="F45" s="8"/>
      <c r="G45" s="95" t="str">
        <f t="shared" si="4"/>
        <v/>
      </c>
      <c r="H45" s="111"/>
      <c r="I45" s="95" t="str">
        <f t="shared" si="5"/>
        <v/>
      </c>
      <c r="J45" s="4"/>
      <c r="K45" s="4"/>
      <c r="L45" s="67"/>
    </row>
    <row r="46" spans="1:12" ht="39.4">
      <c r="A46" s="93" t="s">
        <v>339</v>
      </c>
      <c r="B46" s="53" t="s">
        <v>106</v>
      </c>
      <c r="C46" s="98" t="s">
        <v>107</v>
      </c>
      <c r="D46" s="71" t="s">
        <v>108</v>
      </c>
      <c r="E46" s="8"/>
      <c r="F46" s="8"/>
      <c r="G46" s="95" t="str">
        <f t="shared" si="4"/>
        <v/>
      </c>
      <c r="H46" s="111"/>
      <c r="I46" s="95" t="str">
        <f t="shared" si="5"/>
        <v/>
      </c>
      <c r="J46" s="4"/>
      <c r="K46" s="4"/>
      <c r="L46" s="67"/>
    </row>
    <row r="47" spans="1:12" ht="65.650000000000006">
      <c r="A47" s="93" t="s">
        <v>340</v>
      </c>
      <c r="B47" s="53" t="s">
        <v>109</v>
      </c>
      <c r="C47" s="53" t="s">
        <v>110</v>
      </c>
      <c r="D47" s="71" t="s">
        <v>111</v>
      </c>
      <c r="E47" s="8"/>
      <c r="F47" s="8"/>
      <c r="G47" s="95" t="str">
        <f t="shared" si="4"/>
        <v/>
      </c>
      <c r="H47" s="111"/>
      <c r="I47" s="95" t="str">
        <f t="shared" si="5"/>
        <v/>
      </c>
      <c r="J47" s="4"/>
      <c r="K47" s="4"/>
      <c r="L47" s="67"/>
    </row>
    <row r="48" spans="1:12" ht="91.9">
      <c r="A48" s="93" t="s">
        <v>341</v>
      </c>
      <c r="B48" s="53" t="s">
        <v>112</v>
      </c>
      <c r="C48" s="53" t="s">
        <v>113</v>
      </c>
      <c r="D48" s="164" t="s">
        <v>114</v>
      </c>
      <c r="E48" s="8"/>
      <c r="F48" s="8"/>
      <c r="G48" s="95" t="str">
        <f t="shared" si="4"/>
        <v/>
      </c>
      <c r="H48" s="111"/>
      <c r="I48" s="95" t="str">
        <f t="shared" si="5"/>
        <v/>
      </c>
      <c r="J48" s="4"/>
      <c r="K48" s="4"/>
      <c r="L48" s="67"/>
    </row>
    <row r="49" spans="1:12" ht="78.75">
      <c r="A49" s="93" t="s">
        <v>342</v>
      </c>
      <c r="B49" s="53" t="s">
        <v>115</v>
      </c>
      <c r="C49" s="53" t="s">
        <v>116</v>
      </c>
      <c r="D49" s="164"/>
      <c r="E49" s="8"/>
      <c r="F49" s="8"/>
      <c r="G49" s="95" t="str">
        <f t="shared" si="4"/>
        <v/>
      </c>
      <c r="H49" s="111"/>
      <c r="I49" s="95" t="str">
        <f t="shared" si="5"/>
        <v/>
      </c>
      <c r="J49" s="4"/>
      <c r="K49" s="4"/>
      <c r="L49" s="67"/>
    </row>
    <row r="50" spans="1:12" ht="78.75">
      <c r="A50" s="93" t="s">
        <v>343</v>
      </c>
      <c r="B50" s="53" t="s">
        <v>117</v>
      </c>
      <c r="C50" s="53" t="s">
        <v>118</v>
      </c>
      <c r="D50" s="52" t="s">
        <v>119</v>
      </c>
      <c r="E50" s="8"/>
      <c r="F50" s="8"/>
      <c r="G50" s="95" t="str">
        <f t="shared" si="4"/>
        <v/>
      </c>
      <c r="H50" s="111"/>
      <c r="I50" s="95" t="str">
        <f t="shared" si="5"/>
        <v/>
      </c>
      <c r="J50" s="4"/>
      <c r="K50" s="4"/>
      <c r="L50" s="67"/>
    </row>
    <row r="51" spans="1:12" ht="20.100000000000001" customHeight="1">
      <c r="A51" s="73"/>
      <c r="B51" s="7"/>
      <c r="C51" s="7"/>
      <c r="D51" s="11"/>
      <c r="E51" s="47"/>
      <c r="F51" s="47"/>
      <c r="G51" s="95" t="str">
        <f t="shared" si="4"/>
        <v/>
      </c>
      <c r="H51" s="47"/>
      <c r="I51" s="95" t="str">
        <f t="shared" si="5"/>
        <v/>
      </c>
      <c r="J51" s="6"/>
      <c r="K51" s="6"/>
      <c r="L51" s="67"/>
    </row>
    <row r="52" spans="1:12" ht="20.100000000000001" customHeight="1">
      <c r="A52" s="73"/>
      <c r="B52" s="7"/>
      <c r="C52" s="7"/>
      <c r="D52" s="11"/>
      <c r="E52" s="47"/>
      <c r="F52" s="47"/>
      <c r="G52" s="95" t="str">
        <f t="shared" si="4"/>
        <v/>
      </c>
      <c r="H52" s="47"/>
      <c r="I52" s="95" t="str">
        <f t="shared" si="5"/>
        <v/>
      </c>
      <c r="J52" s="6"/>
      <c r="K52" s="6"/>
      <c r="L52" s="67"/>
    </row>
    <row r="53" spans="1:12" ht="20.100000000000001" customHeight="1">
      <c r="A53" s="73"/>
      <c r="B53" s="7"/>
      <c r="C53" s="7"/>
      <c r="D53" s="11"/>
      <c r="E53" s="47"/>
      <c r="F53" s="47"/>
      <c r="G53" s="95" t="str">
        <f>IFERROR(VALUE(LEFT(E53, 1)) * VALUE(LEFT(F53, 1)), "")</f>
        <v/>
      </c>
      <c r="H53" s="47"/>
      <c r="I53" s="95" t="str">
        <f t="shared" si="5"/>
        <v/>
      </c>
      <c r="J53" s="6"/>
      <c r="K53" s="6"/>
      <c r="L53" s="67"/>
    </row>
    <row r="54" spans="1:12" ht="20.100000000000001" customHeight="1">
      <c r="A54" s="93"/>
      <c r="B54" s="84"/>
      <c r="C54" s="84"/>
      <c r="D54" s="99"/>
      <c r="E54" s="100"/>
      <c r="F54" s="100"/>
      <c r="J54" s="67"/>
      <c r="K54" s="67"/>
      <c r="L54" s="67"/>
    </row>
    <row r="55" spans="1:12" ht="20.25">
      <c r="A55" s="57" t="s">
        <v>146</v>
      </c>
      <c r="B55" s="80" t="s">
        <v>313</v>
      </c>
      <c r="C55" s="88"/>
      <c r="D55" s="88"/>
      <c r="E55" s="89"/>
      <c r="F55" s="89"/>
      <c r="J55" s="88"/>
      <c r="K55" s="88"/>
      <c r="L55" s="67"/>
    </row>
    <row r="56" spans="1:12">
      <c r="A56" s="161"/>
      <c r="B56" s="152" t="s">
        <v>15</v>
      </c>
      <c r="C56" s="152" t="s">
        <v>16</v>
      </c>
      <c r="D56" s="152" t="s">
        <v>17</v>
      </c>
      <c r="E56" s="151" t="s">
        <v>18</v>
      </c>
      <c r="F56" s="151"/>
      <c r="G56" s="151"/>
      <c r="H56" s="62" t="s">
        <v>19</v>
      </c>
      <c r="I56" s="153" t="s">
        <v>20</v>
      </c>
      <c r="J56" s="151" t="s">
        <v>21</v>
      </c>
      <c r="K56" s="151"/>
      <c r="L56" s="64"/>
    </row>
    <row r="57" spans="1:12" ht="42" customHeight="1">
      <c r="A57" s="161"/>
      <c r="B57" s="152"/>
      <c r="C57" s="152"/>
      <c r="D57" s="152"/>
      <c r="E57" s="66" t="s">
        <v>22</v>
      </c>
      <c r="F57" s="66" t="s">
        <v>23</v>
      </c>
      <c r="G57" s="63" t="s">
        <v>24</v>
      </c>
      <c r="H57" s="66" t="s">
        <v>12</v>
      </c>
      <c r="I57" s="153"/>
      <c r="J57" s="66" t="s">
        <v>326</v>
      </c>
      <c r="K57" s="66" t="s">
        <v>327</v>
      </c>
      <c r="L57" s="67"/>
    </row>
    <row r="58" spans="1:12" ht="26.25">
      <c r="A58" s="65" t="s">
        <v>147</v>
      </c>
      <c r="B58" s="167" t="s">
        <v>121</v>
      </c>
      <c r="C58" s="69" t="s">
        <v>122</v>
      </c>
      <c r="D58" s="163" t="s">
        <v>123</v>
      </c>
      <c r="E58" s="10"/>
      <c r="F58" s="10"/>
      <c r="G58" s="101" t="str">
        <f>IFERROR(VALUE(LEFT(E58, 1)) * VALUE(LEFT(F58, 1)), "")</f>
        <v/>
      </c>
      <c r="H58" s="10"/>
      <c r="I58" s="102" t="str">
        <f>IFERROR(G58 * VALUE(LEFT(H58, 1)), "")</f>
        <v/>
      </c>
      <c r="J58" s="9"/>
      <c r="K58" s="9"/>
      <c r="L58" s="67"/>
    </row>
    <row r="59" spans="1:12" ht="39.4">
      <c r="A59" s="65" t="s">
        <v>151</v>
      </c>
      <c r="B59" s="168"/>
      <c r="C59" s="71" t="s">
        <v>124</v>
      </c>
      <c r="D59" s="164"/>
      <c r="E59" s="8"/>
      <c r="F59" s="8"/>
      <c r="G59" s="101" t="str">
        <f t="shared" ref="G59:G71" si="6">IFERROR(VALUE(LEFT(E59, 1)) * VALUE(LEFT(F59, 1)), "")</f>
        <v/>
      </c>
      <c r="H59" s="8"/>
      <c r="I59" s="102" t="str">
        <f t="shared" ref="I59:I72" si="7">IFERROR(G59 * VALUE(LEFT(H59, 1)), "")</f>
        <v/>
      </c>
      <c r="J59" s="4"/>
      <c r="K59" s="4"/>
      <c r="L59" s="67"/>
    </row>
    <row r="60" spans="1:12" ht="26.25">
      <c r="A60" s="65" t="s">
        <v>153</v>
      </c>
      <c r="B60" s="168"/>
      <c r="C60" s="71" t="s">
        <v>125</v>
      </c>
      <c r="D60" s="164"/>
      <c r="E60" s="8"/>
      <c r="F60" s="8"/>
      <c r="G60" s="101" t="str">
        <f t="shared" si="6"/>
        <v/>
      </c>
      <c r="H60" s="8"/>
      <c r="I60" s="102" t="str">
        <f t="shared" si="7"/>
        <v/>
      </c>
      <c r="J60" s="4"/>
      <c r="K60" s="4"/>
      <c r="L60" s="67"/>
    </row>
    <row r="61" spans="1:12" ht="39.4">
      <c r="A61" s="65" t="s">
        <v>155</v>
      </c>
      <c r="B61" s="168"/>
      <c r="C61" s="72" t="s">
        <v>126</v>
      </c>
      <c r="D61" s="164"/>
      <c r="E61" s="8"/>
      <c r="F61" s="8"/>
      <c r="G61" s="101" t="str">
        <f t="shared" si="6"/>
        <v/>
      </c>
      <c r="H61" s="8"/>
      <c r="I61" s="102" t="str">
        <f t="shared" si="7"/>
        <v/>
      </c>
      <c r="J61" s="4"/>
      <c r="K61" s="4"/>
      <c r="L61" s="67"/>
    </row>
    <row r="62" spans="1:12" ht="26.25">
      <c r="A62" s="65" t="s">
        <v>157</v>
      </c>
      <c r="B62" s="168"/>
      <c r="C62" s="71" t="s">
        <v>127</v>
      </c>
      <c r="D62" s="71" t="s">
        <v>128</v>
      </c>
      <c r="E62" s="8"/>
      <c r="F62" s="8"/>
      <c r="G62" s="101" t="str">
        <f t="shared" si="6"/>
        <v/>
      </c>
      <c r="H62" s="8"/>
      <c r="I62" s="102" t="str">
        <f t="shared" si="7"/>
        <v/>
      </c>
      <c r="J62" s="4"/>
      <c r="K62" s="4"/>
      <c r="L62" s="67"/>
    </row>
    <row r="63" spans="1:12" ht="26.25">
      <c r="A63" s="65" t="s">
        <v>160</v>
      </c>
      <c r="B63" s="168"/>
      <c r="C63" s="71" t="s">
        <v>129</v>
      </c>
      <c r="D63" s="55" t="s">
        <v>130</v>
      </c>
      <c r="E63" s="8"/>
      <c r="F63" s="8"/>
      <c r="G63" s="101" t="str">
        <f t="shared" si="6"/>
        <v/>
      </c>
      <c r="H63" s="8"/>
      <c r="I63" s="102" t="str">
        <f t="shared" si="7"/>
        <v/>
      </c>
      <c r="J63" s="4"/>
      <c r="K63" s="4"/>
      <c r="L63" s="67"/>
    </row>
    <row r="64" spans="1:12" ht="65.650000000000006">
      <c r="A64" s="65" t="s">
        <v>162</v>
      </c>
      <c r="B64" s="53" t="s">
        <v>131</v>
      </c>
      <c r="C64" s="71" t="s">
        <v>132</v>
      </c>
      <c r="D64" s="164" t="s">
        <v>133</v>
      </c>
      <c r="E64" s="8"/>
      <c r="F64" s="8"/>
      <c r="G64" s="101" t="str">
        <f t="shared" si="6"/>
        <v/>
      </c>
      <c r="H64" s="8"/>
      <c r="I64" s="102" t="str">
        <f t="shared" si="7"/>
        <v/>
      </c>
      <c r="J64" s="4"/>
      <c r="K64" s="4"/>
      <c r="L64" s="67"/>
    </row>
    <row r="65" spans="1:12" ht="52.5">
      <c r="A65" s="65" t="s">
        <v>164</v>
      </c>
      <c r="B65" s="98" t="s">
        <v>134</v>
      </c>
      <c r="C65" s="71" t="s">
        <v>135</v>
      </c>
      <c r="D65" s="164"/>
      <c r="E65" s="8"/>
      <c r="F65" s="8"/>
      <c r="G65" s="101" t="str">
        <f t="shared" si="6"/>
        <v/>
      </c>
      <c r="H65" s="8"/>
      <c r="I65" s="102" t="str">
        <f t="shared" si="7"/>
        <v/>
      </c>
      <c r="J65" s="4"/>
      <c r="K65" s="4"/>
      <c r="L65" s="67"/>
    </row>
    <row r="66" spans="1:12" ht="78.75">
      <c r="A66" s="65" t="s">
        <v>344</v>
      </c>
      <c r="B66" s="53" t="s">
        <v>136</v>
      </c>
      <c r="C66" s="53" t="s">
        <v>137</v>
      </c>
      <c r="D66" s="71" t="s">
        <v>138</v>
      </c>
      <c r="E66" s="8"/>
      <c r="F66" s="8"/>
      <c r="G66" s="101" t="str">
        <f t="shared" si="6"/>
        <v/>
      </c>
      <c r="H66" s="12"/>
      <c r="I66" s="102" t="str">
        <f t="shared" si="7"/>
        <v/>
      </c>
      <c r="J66" s="6"/>
      <c r="K66" s="6"/>
      <c r="L66" s="67"/>
    </row>
    <row r="67" spans="1:12" ht="39.4">
      <c r="A67" s="65" t="s">
        <v>345</v>
      </c>
      <c r="B67" s="162" t="s">
        <v>139</v>
      </c>
      <c r="C67" s="53" t="s">
        <v>140</v>
      </c>
      <c r="D67" s="164" t="s">
        <v>141</v>
      </c>
      <c r="E67" s="8"/>
      <c r="F67" s="8"/>
      <c r="G67" s="101" t="str">
        <f t="shared" si="6"/>
        <v/>
      </c>
      <c r="H67" s="12"/>
      <c r="I67" s="102" t="str">
        <f t="shared" si="7"/>
        <v/>
      </c>
      <c r="J67" s="6"/>
      <c r="K67" s="6"/>
      <c r="L67" s="67"/>
    </row>
    <row r="68" spans="1:12" ht="26.25">
      <c r="A68" s="65" t="s">
        <v>346</v>
      </c>
      <c r="B68" s="162"/>
      <c r="C68" s="53" t="s">
        <v>142</v>
      </c>
      <c r="D68" s="164"/>
      <c r="E68" s="12"/>
      <c r="F68" s="12"/>
      <c r="G68" s="101" t="str">
        <f t="shared" si="6"/>
        <v/>
      </c>
      <c r="H68" s="12"/>
      <c r="I68" s="102" t="str">
        <f t="shared" si="7"/>
        <v/>
      </c>
      <c r="J68" s="6"/>
      <c r="K68" s="6"/>
      <c r="L68" s="67"/>
    </row>
    <row r="69" spans="1:12" ht="65.650000000000006">
      <c r="A69" s="65" t="s">
        <v>347</v>
      </c>
      <c r="B69" s="53" t="s">
        <v>143</v>
      </c>
      <c r="C69" s="53" t="s">
        <v>144</v>
      </c>
      <c r="D69" s="55" t="s">
        <v>145</v>
      </c>
      <c r="E69" s="12"/>
      <c r="F69" s="12"/>
      <c r="G69" s="101" t="str">
        <f t="shared" si="6"/>
        <v/>
      </c>
      <c r="H69" s="12"/>
      <c r="I69" s="102" t="str">
        <f t="shared" si="7"/>
        <v/>
      </c>
      <c r="J69" s="6"/>
      <c r="K69" s="6"/>
      <c r="L69" s="88"/>
    </row>
    <row r="70" spans="1:12" ht="20.100000000000001" customHeight="1">
      <c r="A70" s="73"/>
      <c r="B70" s="7"/>
      <c r="C70" s="7"/>
      <c r="D70" s="11"/>
      <c r="E70" s="47"/>
      <c r="F70" s="47"/>
      <c r="G70" s="101" t="str">
        <f t="shared" si="6"/>
        <v/>
      </c>
      <c r="H70" s="47"/>
      <c r="I70" s="102" t="str">
        <f t="shared" si="7"/>
        <v/>
      </c>
      <c r="J70" s="6"/>
      <c r="K70" s="6"/>
      <c r="L70" s="67"/>
    </row>
    <row r="71" spans="1:12" ht="20.100000000000001" customHeight="1">
      <c r="A71" s="73"/>
      <c r="B71" s="7"/>
      <c r="C71" s="7"/>
      <c r="D71" s="11"/>
      <c r="E71" s="47"/>
      <c r="F71" s="47"/>
      <c r="G71" s="101" t="str">
        <f t="shared" si="6"/>
        <v/>
      </c>
      <c r="H71" s="47"/>
      <c r="I71" s="102" t="str">
        <f t="shared" si="7"/>
        <v/>
      </c>
      <c r="J71" s="6"/>
      <c r="K71" s="6"/>
      <c r="L71" s="67"/>
    </row>
    <row r="72" spans="1:12" ht="20.100000000000001" customHeight="1">
      <c r="A72" s="73"/>
      <c r="B72" s="7"/>
      <c r="C72" s="7"/>
      <c r="D72" s="11"/>
      <c r="E72" s="47"/>
      <c r="F72" s="47"/>
      <c r="G72" s="101" t="str">
        <f>IFERROR(VALUE(LEFT(E72, 1)) * VALUE(LEFT(F72, 1)), "")</f>
        <v/>
      </c>
      <c r="H72" s="47"/>
      <c r="I72" s="102" t="str">
        <f t="shared" si="7"/>
        <v/>
      </c>
      <c r="J72" s="6"/>
      <c r="K72" s="6"/>
      <c r="L72" s="67"/>
    </row>
    <row r="73" spans="1:12" ht="20.100000000000001" customHeight="1">
      <c r="A73" s="93"/>
      <c r="B73" s="84"/>
      <c r="C73" s="84"/>
      <c r="D73" s="99"/>
      <c r="E73" s="100"/>
      <c r="F73" s="100"/>
      <c r="J73" s="67"/>
      <c r="K73" s="67"/>
      <c r="L73" s="67"/>
    </row>
    <row r="74" spans="1:12" ht="19.5">
      <c r="A74" s="57" t="s">
        <v>166</v>
      </c>
      <c r="B74" s="58" t="s">
        <v>314</v>
      </c>
      <c r="C74" s="2"/>
      <c r="D74" s="2"/>
      <c r="E74" s="60"/>
      <c r="F74" s="60"/>
      <c r="G74" s="60"/>
      <c r="H74" s="60"/>
      <c r="I74" s="60"/>
      <c r="J74" s="2"/>
      <c r="K74" s="2"/>
      <c r="L74" s="67"/>
    </row>
    <row r="75" spans="1:12">
      <c r="A75" s="103"/>
      <c r="B75" s="152" t="s">
        <v>15</v>
      </c>
      <c r="C75" s="152" t="s">
        <v>16</v>
      </c>
      <c r="D75" s="152" t="s">
        <v>17</v>
      </c>
      <c r="E75" s="151" t="s">
        <v>18</v>
      </c>
      <c r="F75" s="151"/>
      <c r="G75" s="151"/>
      <c r="H75" s="62" t="s">
        <v>19</v>
      </c>
      <c r="I75" s="153" t="s">
        <v>20</v>
      </c>
      <c r="J75" s="151" t="s">
        <v>21</v>
      </c>
      <c r="K75" s="151"/>
      <c r="L75" s="64"/>
    </row>
    <row r="76" spans="1:12" ht="42" customHeight="1">
      <c r="A76" s="57"/>
      <c r="B76" s="152"/>
      <c r="C76" s="152"/>
      <c r="D76" s="152"/>
      <c r="E76" s="66" t="s">
        <v>22</v>
      </c>
      <c r="F76" s="66" t="s">
        <v>23</v>
      </c>
      <c r="G76" s="63" t="s">
        <v>24</v>
      </c>
      <c r="H76" s="66" t="s">
        <v>12</v>
      </c>
      <c r="I76" s="153"/>
      <c r="J76" s="66" t="s">
        <v>326</v>
      </c>
      <c r="K76" s="66" t="s">
        <v>327</v>
      </c>
      <c r="L76" s="67"/>
    </row>
    <row r="77" spans="1:12" ht="26.25">
      <c r="A77" s="65" t="s">
        <v>167</v>
      </c>
      <c r="B77" s="167" t="s">
        <v>148</v>
      </c>
      <c r="C77" s="49" t="s">
        <v>149</v>
      </c>
      <c r="D77" s="169" t="s">
        <v>150</v>
      </c>
      <c r="E77" s="10"/>
      <c r="F77" s="10"/>
      <c r="G77" s="101" t="str">
        <f>IFERROR(VALUE(LEFT(E77, 1)) * VALUE(LEFT(F77, 1)), "")</f>
        <v/>
      </c>
      <c r="H77" s="10"/>
      <c r="I77" s="102" t="str">
        <f>IFERROR(G77 * VALUE(LEFT(H77, 1)), "")</f>
        <v/>
      </c>
      <c r="J77" s="9"/>
      <c r="K77" s="9"/>
      <c r="L77" s="67"/>
    </row>
    <row r="78" spans="1:12" ht="39.4">
      <c r="A78" s="65" t="s">
        <v>171</v>
      </c>
      <c r="B78" s="168"/>
      <c r="C78" s="97" t="s">
        <v>152</v>
      </c>
      <c r="D78" s="170"/>
      <c r="E78" s="8"/>
      <c r="F78" s="8"/>
      <c r="G78" s="101" t="str">
        <f t="shared" ref="G78:G86" si="8">IFERROR(VALUE(LEFT(E78, 1)) * VALUE(LEFT(F78, 1)), "")</f>
        <v/>
      </c>
      <c r="H78" s="8"/>
      <c r="I78" s="102" t="str">
        <f t="shared" ref="I78:I87" si="9">IFERROR(G78 * VALUE(LEFT(H78, 1)), "")</f>
        <v/>
      </c>
      <c r="J78" s="5"/>
      <c r="K78" s="4"/>
      <c r="L78" s="67"/>
    </row>
    <row r="79" spans="1:12" ht="52.5">
      <c r="A79" s="65" t="s">
        <v>174</v>
      </c>
      <c r="B79" s="168"/>
      <c r="C79" s="97" t="s">
        <v>154</v>
      </c>
      <c r="D79" s="170"/>
      <c r="E79" s="8"/>
      <c r="F79" s="8"/>
      <c r="G79" s="101" t="str">
        <f t="shared" si="8"/>
        <v/>
      </c>
      <c r="H79" s="8"/>
      <c r="I79" s="102" t="str">
        <f t="shared" si="9"/>
        <v/>
      </c>
      <c r="J79" s="5"/>
      <c r="K79" s="4"/>
      <c r="L79" s="67"/>
    </row>
    <row r="80" spans="1:12" ht="39.4">
      <c r="A80" s="65" t="s">
        <v>178</v>
      </c>
      <c r="B80" s="168"/>
      <c r="C80" s="97" t="s">
        <v>156</v>
      </c>
      <c r="D80" s="170"/>
      <c r="E80" s="8"/>
      <c r="F80" s="8"/>
      <c r="G80" s="101" t="str">
        <f t="shared" si="8"/>
        <v/>
      </c>
      <c r="H80" s="8"/>
      <c r="I80" s="102" t="str">
        <f t="shared" si="9"/>
        <v/>
      </c>
      <c r="J80" s="5"/>
      <c r="K80" s="4"/>
      <c r="L80" s="67"/>
    </row>
    <row r="81" spans="1:12" ht="26.25">
      <c r="A81" s="65" t="s">
        <v>182</v>
      </c>
      <c r="B81" s="162" t="s">
        <v>158</v>
      </c>
      <c r="C81" s="83" t="s">
        <v>159</v>
      </c>
      <c r="D81" s="170"/>
      <c r="E81" s="8"/>
      <c r="F81" s="8"/>
      <c r="G81" s="101" t="str">
        <f t="shared" si="8"/>
        <v/>
      </c>
      <c r="H81" s="8"/>
      <c r="I81" s="102" t="str">
        <f t="shared" si="9"/>
        <v/>
      </c>
      <c r="J81" s="4"/>
      <c r="K81" s="4"/>
      <c r="L81" s="67"/>
    </row>
    <row r="82" spans="1:12" ht="26.25">
      <c r="A82" s="65" t="s">
        <v>186</v>
      </c>
      <c r="B82" s="162"/>
      <c r="C82" s="83" t="s">
        <v>161</v>
      </c>
      <c r="D82" s="170"/>
      <c r="E82" s="12"/>
      <c r="F82" s="12"/>
      <c r="G82" s="101" t="str">
        <f t="shared" si="8"/>
        <v/>
      </c>
      <c r="H82" s="12"/>
      <c r="I82" s="102" t="str">
        <f t="shared" si="9"/>
        <v/>
      </c>
      <c r="J82" s="6"/>
      <c r="K82" s="6"/>
      <c r="L82" s="2"/>
    </row>
    <row r="83" spans="1:12" ht="26.25">
      <c r="A83" s="65" t="s">
        <v>190</v>
      </c>
      <c r="B83" s="162"/>
      <c r="C83" s="83" t="s">
        <v>163</v>
      </c>
      <c r="D83" s="170"/>
      <c r="E83" s="12"/>
      <c r="F83" s="12"/>
      <c r="G83" s="101" t="str">
        <f t="shared" si="8"/>
        <v/>
      </c>
      <c r="H83" s="12"/>
      <c r="I83" s="102" t="str">
        <f t="shared" si="9"/>
        <v/>
      </c>
      <c r="J83" s="6"/>
      <c r="K83" s="6"/>
      <c r="L83" s="67"/>
    </row>
    <row r="84" spans="1:12" ht="26.25">
      <c r="A84" s="65" t="s">
        <v>194</v>
      </c>
      <c r="B84" s="162"/>
      <c r="C84" s="53" t="s">
        <v>165</v>
      </c>
      <c r="D84" s="170"/>
      <c r="E84" s="12"/>
      <c r="F84" s="12"/>
      <c r="G84" s="101" t="str">
        <f t="shared" si="8"/>
        <v/>
      </c>
      <c r="H84" s="12"/>
      <c r="I84" s="102" t="str">
        <f t="shared" si="9"/>
        <v/>
      </c>
      <c r="J84" s="6"/>
      <c r="K84" s="6"/>
      <c r="L84" s="70"/>
    </row>
    <row r="85" spans="1:12" ht="20.100000000000001" customHeight="1">
      <c r="A85" s="73"/>
      <c r="B85" s="7"/>
      <c r="C85" s="7"/>
      <c r="D85" s="11"/>
      <c r="E85" s="47"/>
      <c r="F85" s="47"/>
      <c r="G85" s="101" t="str">
        <f t="shared" si="8"/>
        <v/>
      </c>
      <c r="H85" s="47"/>
      <c r="I85" s="102" t="str">
        <f t="shared" si="9"/>
        <v/>
      </c>
      <c r="J85" s="6"/>
      <c r="K85" s="6"/>
      <c r="L85" s="67"/>
    </row>
    <row r="86" spans="1:12" ht="20.100000000000001" customHeight="1">
      <c r="A86" s="73"/>
      <c r="B86" s="7"/>
      <c r="C86" s="7"/>
      <c r="D86" s="11"/>
      <c r="E86" s="47"/>
      <c r="F86" s="47"/>
      <c r="G86" s="101" t="str">
        <f t="shared" si="8"/>
        <v/>
      </c>
      <c r="H86" s="47"/>
      <c r="I86" s="102" t="str">
        <f t="shared" si="9"/>
        <v/>
      </c>
      <c r="J86" s="6"/>
      <c r="K86" s="6"/>
      <c r="L86" s="67"/>
    </row>
    <row r="87" spans="1:12" ht="20.100000000000001" customHeight="1">
      <c r="A87" s="73"/>
      <c r="B87" s="7"/>
      <c r="C87" s="7"/>
      <c r="D87" s="11"/>
      <c r="E87" s="47"/>
      <c r="F87" s="47"/>
      <c r="G87" s="101" t="str">
        <f>IFERROR(VALUE(LEFT(E87, 1)) * VALUE(LEFT(F87, 1)), "")</f>
        <v/>
      </c>
      <c r="H87" s="47"/>
      <c r="I87" s="102" t="str">
        <f t="shared" si="9"/>
        <v/>
      </c>
      <c r="J87" s="6"/>
      <c r="K87" s="6"/>
      <c r="L87" s="67"/>
    </row>
    <row r="88" spans="1:12" ht="20.100000000000001" customHeight="1">
      <c r="A88" s="93"/>
      <c r="B88" s="84"/>
      <c r="C88" s="84"/>
      <c r="D88" s="99"/>
      <c r="E88" s="100"/>
      <c r="F88" s="100"/>
      <c r="J88" s="67"/>
      <c r="K88" s="67"/>
      <c r="L88" s="67"/>
    </row>
    <row r="89" spans="1:12" ht="19.5">
      <c r="A89" s="57" t="s">
        <v>262</v>
      </c>
      <c r="B89" s="58" t="s">
        <v>319</v>
      </c>
      <c r="C89" s="2"/>
      <c r="D89" s="2"/>
      <c r="E89" s="60"/>
      <c r="F89" s="60"/>
      <c r="G89" s="60"/>
      <c r="H89" s="60"/>
      <c r="I89" s="60"/>
      <c r="J89" s="2"/>
      <c r="K89" s="2"/>
      <c r="L89" s="67"/>
    </row>
    <row r="90" spans="1:12">
      <c r="A90" s="64"/>
      <c r="B90" s="152" t="s">
        <v>15</v>
      </c>
      <c r="C90" s="152" t="s">
        <v>16</v>
      </c>
      <c r="D90" s="152" t="s">
        <v>17</v>
      </c>
      <c r="E90" s="151" t="s">
        <v>18</v>
      </c>
      <c r="F90" s="151"/>
      <c r="G90" s="151"/>
      <c r="H90" s="62" t="s">
        <v>19</v>
      </c>
      <c r="I90" s="153" t="s">
        <v>20</v>
      </c>
      <c r="J90" s="151" t="s">
        <v>21</v>
      </c>
      <c r="K90" s="151"/>
      <c r="L90" s="64"/>
    </row>
    <row r="91" spans="1:12" ht="42" customHeight="1">
      <c r="A91" s="65"/>
      <c r="B91" s="152"/>
      <c r="C91" s="152"/>
      <c r="D91" s="152"/>
      <c r="E91" s="66" t="s">
        <v>22</v>
      </c>
      <c r="F91" s="66" t="s">
        <v>23</v>
      </c>
      <c r="G91" s="63" t="s">
        <v>24</v>
      </c>
      <c r="H91" s="66" t="s">
        <v>12</v>
      </c>
      <c r="I91" s="153"/>
      <c r="J91" s="66" t="s">
        <v>326</v>
      </c>
      <c r="K91" s="66" t="s">
        <v>327</v>
      </c>
      <c r="L91" s="67"/>
    </row>
    <row r="92" spans="1:12" ht="52.5">
      <c r="A92" s="65" t="s">
        <v>219</v>
      </c>
      <c r="B92" s="49" t="s">
        <v>168</v>
      </c>
      <c r="C92" s="49" t="s">
        <v>169</v>
      </c>
      <c r="D92" s="165" t="s">
        <v>170</v>
      </c>
      <c r="E92" s="10"/>
      <c r="F92" s="10"/>
      <c r="G92" s="101" t="str">
        <f>IFERROR(VALUE(LEFT(E92, 1)) * VALUE(LEFT(F92, 1)), "")</f>
        <v/>
      </c>
      <c r="H92" s="10"/>
      <c r="I92" s="102" t="str">
        <f>IFERROR(G92 * VALUE(LEFT(H92, 1)), "")</f>
        <v/>
      </c>
      <c r="J92" s="10"/>
      <c r="K92" s="10"/>
      <c r="L92" s="67"/>
    </row>
    <row r="93" spans="1:12" ht="52.5">
      <c r="A93" s="65" t="s">
        <v>223</v>
      </c>
      <c r="B93" s="53" t="s">
        <v>172</v>
      </c>
      <c r="C93" s="53" t="s">
        <v>173</v>
      </c>
      <c r="D93" s="166"/>
      <c r="E93" s="8"/>
      <c r="F93" s="8"/>
      <c r="G93" s="101" t="str">
        <f t="shared" ref="G93:G109" si="10">IFERROR(VALUE(LEFT(E93, 1)) * VALUE(LEFT(F93, 1)), "")</f>
        <v/>
      </c>
      <c r="H93" s="8"/>
      <c r="I93" s="102" t="str">
        <f t="shared" ref="I93:I110" si="11">IFERROR(G93 * VALUE(LEFT(H93, 1)), "")</f>
        <v/>
      </c>
      <c r="J93" s="8"/>
      <c r="K93" s="8"/>
      <c r="L93" s="67"/>
    </row>
    <row r="94" spans="1:12" ht="105">
      <c r="A94" s="65" t="s">
        <v>225</v>
      </c>
      <c r="B94" s="53" t="s">
        <v>175</v>
      </c>
      <c r="C94" s="53" t="s">
        <v>176</v>
      </c>
      <c r="D94" s="71" t="s">
        <v>177</v>
      </c>
      <c r="E94" s="8"/>
      <c r="F94" s="8"/>
      <c r="G94" s="101" t="str">
        <f t="shared" si="10"/>
        <v/>
      </c>
      <c r="H94" s="8"/>
      <c r="I94" s="102" t="str">
        <f t="shared" si="11"/>
        <v/>
      </c>
      <c r="J94" s="4"/>
      <c r="K94" s="4"/>
      <c r="L94" s="67"/>
    </row>
    <row r="95" spans="1:12" ht="26.25">
      <c r="A95" s="65" t="s">
        <v>229</v>
      </c>
      <c r="B95" s="53" t="s">
        <v>179</v>
      </c>
      <c r="C95" s="53" t="s">
        <v>180</v>
      </c>
      <c r="D95" s="71" t="s">
        <v>181</v>
      </c>
      <c r="E95" s="8"/>
      <c r="F95" s="8"/>
      <c r="G95" s="101" t="str">
        <f t="shared" si="10"/>
        <v/>
      </c>
      <c r="H95" s="8"/>
      <c r="I95" s="102" t="str">
        <f t="shared" si="11"/>
        <v/>
      </c>
      <c r="J95" s="4"/>
      <c r="K95" s="4"/>
      <c r="L95" s="67"/>
    </row>
    <row r="96" spans="1:12" ht="52.5">
      <c r="A96" s="65" t="s">
        <v>232</v>
      </c>
      <c r="B96" s="53" t="s">
        <v>183</v>
      </c>
      <c r="C96" s="53" t="s">
        <v>184</v>
      </c>
      <c r="D96" s="55" t="s">
        <v>185</v>
      </c>
      <c r="E96" s="8"/>
      <c r="F96" s="8"/>
      <c r="G96" s="101" t="str">
        <f t="shared" si="10"/>
        <v/>
      </c>
      <c r="H96" s="8"/>
      <c r="I96" s="102" t="str">
        <f t="shared" si="11"/>
        <v/>
      </c>
      <c r="J96" s="4"/>
      <c r="K96" s="4"/>
      <c r="L96" s="67"/>
    </row>
    <row r="97" spans="1:12" ht="39.4">
      <c r="A97" s="65" t="s">
        <v>236</v>
      </c>
      <c r="B97" s="53" t="s">
        <v>187</v>
      </c>
      <c r="C97" s="53" t="s">
        <v>188</v>
      </c>
      <c r="D97" s="71" t="s">
        <v>189</v>
      </c>
      <c r="E97" s="8"/>
      <c r="F97" s="8"/>
      <c r="G97" s="101" t="str">
        <f t="shared" si="10"/>
        <v/>
      </c>
      <c r="H97" s="8"/>
      <c r="I97" s="102" t="str">
        <f t="shared" si="11"/>
        <v/>
      </c>
      <c r="J97" s="4"/>
      <c r="K97" s="4"/>
      <c r="L97" s="67"/>
    </row>
    <row r="98" spans="1:12" ht="39.4">
      <c r="A98" s="65" t="s">
        <v>238</v>
      </c>
      <c r="B98" s="53" t="s">
        <v>191</v>
      </c>
      <c r="C98" s="71" t="s">
        <v>192</v>
      </c>
      <c r="D98" s="55" t="s">
        <v>193</v>
      </c>
      <c r="E98" s="8"/>
      <c r="F98" s="8"/>
      <c r="G98" s="101" t="str">
        <f t="shared" si="10"/>
        <v/>
      </c>
      <c r="H98" s="8"/>
      <c r="I98" s="102" t="str">
        <f t="shared" si="11"/>
        <v/>
      </c>
      <c r="J98" s="4"/>
      <c r="K98" s="4"/>
      <c r="L98" s="67"/>
    </row>
    <row r="99" spans="1:12" ht="52.5">
      <c r="A99" s="65" t="s">
        <v>348</v>
      </c>
      <c r="B99" s="53" t="s">
        <v>195</v>
      </c>
      <c r="C99" s="55" t="s">
        <v>196</v>
      </c>
      <c r="D99" s="55" t="s">
        <v>197</v>
      </c>
      <c r="E99" s="8"/>
      <c r="F99" s="8"/>
      <c r="G99" s="101" t="str">
        <f t="shared" si="10"/>
        <v/>
      </c>
      <c r="H99" s="8"/>
      <c r="I99" s="102" t="str">
        <f t="shared" si="11"/>
        <v/>
      </c>
      <c r="J99" s="4"/>
      <c r="K99" s="4"/>
      <c r="L99" s="67"/>
    </row>
    <row r="100" spans="1:12" ht="39.4">
      <c r="A100" s="65" t="s">
        <v>349</v>
      </c>
      <c r="B100" s="53" t="s">
        <v>198</v>
      </c>
      <c r="C100" s="53" t="s">
        <v>199</v>
      </c>
      <c r="D100" s="71" t="s">
        <v>200</v>
      </c>
      <c r="E100" s="8"/>
      <c r="F100" s="8"/>
      <c r="G100" s="101" t="str">
        <f t="shared" si="10"/>
        <v/>
      </c>
      <c r="H100" s="8"/>
      <c r="I100" s="102" t="str">
        <f t="shared" si="11"/>
        <v/>
      </c>
      <c r="J100" s="4"/>
      <c r="K100" s="4"/>
      <c r="L100" s="67"/>
    </row>
    <row r="101" spans="1:12" ht="78.75">
      <c r="A101" s="65" t="s">
        <v>350</v>
      </c>
      <c r="B101" s="53" t="s">
        <v>201</v>
      </c>
      <c r="C101" s="53" t="s">
        <v>202</v>
      </c>
      <c r="D101" s="55" t="s">
        <v>203</v>
      </c>
      <c r="E101" s="8"/>
      <c r="F101" s="8"/>
      <c r="G101" s="101" t="str">
        <f t="shared" si="10"/>
        <v/>
      </c>
      <c r="H101" s="8"/>
      <c r="I101" s="102" t="str">
        <f t="shared" si="11"/>
        <v/>
      </c>
      <c r="J101" s="4"/>
      <c r="K101" s="4"/>
      <c r="L101" s="67"/>
    </row>
    <row r="102" spans="1:12" ht="105">
      <c r="A102" s="65" t="s">
        <v>351</v>
      </c>
      <c r="B102" s="53" t="s">
        <v>263</v>
      </c>
      <c r="C102" s="53" t="s">
        <v>204</v>
      </c>
      <c r="D102" s="55" t="s">
        <v>205</v>
      </c>
      <c r="E102" s="8"/>
      <c r="F102" s="8"/>
      <c r="G102" s="101" t="str">
        <f t="shared" si="10"/>
        <v/>
      </c>
      <c r="H102" s="8"/>
      <c r="I102" s="102" t="str">
        <f t="shared" si="11"/>
        <v/>
      </c>
      <c r="J102" s="4"/>
      <c r="K102" s="4"/>
      <c r="L102" s="67"/>
    </row>
    <row r="103" spans="1:12" ht="183.75">
      <c r="A103" s="65" t="s">
        <v>352</v>
      </c>
      <c r="B103" s="53" t="s">
        <v>264</v>
      </c>
      <c r="C103" s="53" t="s">
        <v>206</v>
      </c>
      <c r="D103" s="71" t="s">
        <v>207</v>
      </c>
      <c r="E103" s="12"/>
      <c r="F103" s="12"/>
      <c r="G103" s="101" t="str">
        <f t="shared" si="10"/>
        <v/>
      </c>
      <c r="H103" s="12"/>
      <c r="I103" s="102" t="str">
        <f t="shared" si="11"/>
        <v/>
      </c>
      <c r="J103" s="6"/>
      <c r="K103" s="6"/>
      <c r="L103" s="67"/>
    </row>
    <row r="104" spans="1:12" ht="118.15">
      <c r="A104" s="65" t="s">
        <v>353</v>
      </c>
      <c r="B104" s="53" t="s">
        <v>265</v>
      </c>
      <c r="C104" s="53" t="s">
        <v>208</v>
      </c>
      <c r="D104" s="164" t="s">
        <v>209</v>
      </c>
      <c r="E104" s="12"/>
      <c r="F104" s="12"/>
      <c r="G104" s="101" t="str">
        <f t="shared" si="10"/>
        <v/>
      </c>
      <c r="H104" s="12"/>
      <c r="I104" s="102" t="str">
        <f t="shared" si="11"/>
        <v/>
      </c>
      <c r="J104" s="6"/>
      <c r="K104" s="6"/>
      <c r="L104" s="67"/>
    </row>
    <row r="105" spans="1:12" ht="39.4">
      <c r="A105" s="65" t="s">
        <v>354</v>
      </c>
      <c r="B105" s="53" t="s">
        <v>210</v>
      </c>
      <c r="C105" s="53" t="s">
        <v>211</v>
      </c>
      <c r="D105" s="164"/>
      <c r="E105" s="12"/>
      <c r="F105" s="12"/>
      <c r="G105" s="101" t="str">
        <f t="shared" si="10"/>
        <v/>
      </c>
      <c r="H105" s="12"/>
      <c r="I105" s="102" t="str">
        <f t="shared" si="11"/>
        <v/>
      </c>
      <c r="J105" s="6"/>
      <c r="K105" s="6"/>
      <c r="L105" s="2"/>
    </row>
    <row r="106" spans="1:12" ht="39.4">
      <c r="A106" s="65" t="s">
        <v>356</v>
      </c>
      <c r="B106" s="53" t="s">
        <v>212</v>
      </c>
      <c r="C106" s="53" t="s">
        <v>213</v>
      </c>
      <c r="D106" s="71" t="s">
        <v>214</v>
      </c>
      <c r="E106" s="12"/>
      <c r="F106" s="12"/>
      <c r="G106" s="101" t="str">
        <f t="shared" si="10"/>
        <v/>
      </c>
      <c r="H106" s="12"/>
      <c r="I106" s="102" t="str">
        <f t="shared" si="11"/>
        <v/>
      </c>
      <c r="J106" s="6"/>
      <c r="K106" s="6"/>
      <c r="L106" s="67"/>
    </row>
    <row r="107" spans="1:12" ht="39.4">
      <c r="A107" s="65" t="s">
        <v>355</v>
      </c>
      <c r="B107" s="53" t="s">
        <v>215</v>
      </c>
      <c r="C107" s="53" t="s">
        <v>216</v>
      </c>
      <c r="D107" s="71" t="s">
        <v>217</v>
      </c>
      <c r="E107" s="12"/>
      <c r="F107" s="12"/>
      <c r="G107" s="101" t="str">
        <f t="shared" si="10"/>
        <v/>
      </c>
      <c r="H107" s="12"/>
      <c r="I107" s="102" t="str">
        <f t="shared" si="11"/>
        <v/>
      </c>
      <c r="J107" s="6"/>
      <c r="K107" s="6"/>
      <c r="L107" s="70"/>
    </row>
    <row r="108" spans="1:12" ht="20.100000000000001" customHeight="1">
      <c r="A108" s="73"/>
      <c r="B108" s="7"/>
      <c r="C108" s="7"/>
      <c r="D108" s="11"/>
      <c r="E108" s="47"/>
      <c r="F108" s="47"/>
      <c r="G108" s="101" t="str">
        <f t="shared" si="10"/>
        <v/>
      </c>
      <c r="H108" s="47"/>
      <c r="I108" s="102" t="str">
        <f t="shared" si="11"/>
        <v/>
      </c>
      <c r="J108" s="6"/>
      <c r="K108" s="6"/>
      <c r="L108" s="67"/>
    </row>
    <row r="109" spans="1:12" ht="20.100000000000001" customHeight="1">
      <c r="A109" s="73"/>
      <c r="B109" s="7"/>
      <c r="C109" s="7"/>
      <c r="D109" s="11"/>
      <c r="E109" s="47"/>
      <c r="F109" s="47"/>
      <c r="G109" s="101" t="str">
        <f t="shared" si="10"/>
        <v/>
      </c>
      <c r="H109" s="47"/>
      <c r="I109" s="102" t="str">
        <f t="shared" si="11"/>
        <v/>
      </c>
      <c r="J109" s="6"/>
      <c r="K109" s="6"/>
      <c r="L109" s="67"/>
    </row>
    <row r="110" spans="1:12" ht="20.100000000000001" customHeight="1">
      <c r="A110" s="73"/>
      <c r="B110" s="7"/>
      <c r="C110" s="7"/>
      <c r="D110" s="11"/>
      <c r="E110" s="47"/>
      <c r="F110" s="47"/>
      <c r="G110" s="101" t="str">
        <f>IFERROR(VALUE(LEFT(E110, 1)) * VALUE(LEFT(F110, 1)), "")</f>
        <v/>
      </c>
      <c r="H110" s="47"/>
      <c r="I110" s="102" t="str">
        <f t="shared" si="11"/>
        <v/>
      </c>
      <c r="J110" s="6"/>
      <c r="K110" s="6"/>
      <c r="L110" s="67"/>
    </row>
    <row r="111" spans="1:12" ht="20.100000000000001" customHeight="1">
      <c r="A111" s="93"/>
      <c r="B111" s="84"/>
      <c r="C111" s="84"/>
      <c r="D111" s="99"/>
      <c r="E111" s="100"/>
      <c r="F111" s="100"/>
      <c r="J111" s="67"/>
      <c r="K111" s="67"/>
      <c r="L111" s="67"/>
    </row>
    <row r="112" spans="1:12" ht="19.5">
      <c r="A112" s="57" t="s">
        <v>242</v>
      </c>
      <c r="B112" s="58" t="s">
        <v>218</v>
      </c>
      <c r="C112" s="2"/>
      <c r="D112" s="67"/>
      <c r="E112" s="60"/>
      <c r="F112" s="60"/>
      <c r="G112" s="60"/>
      <c r="H112" s="60"/>
      <c r="I112" s="60"/>
      <c r="J112" s="2"/>
      <c r="K112" s="2"/>
      <c r="L112" s="67"/>
    </row>
    <row r="113" spans="1:12">
      <c r="A113" s="64"/>
      <c r="B113" s="152" t="s">
        <v>15</v>
      </c>
      <c r="C113" s="152" t="s">
        <v>16</v>
      </c>
      <c r="D113" s="152" t="s">
        <v>17</v>
      </c>
      <c r="E113" s="151" t="s">
        <v>18</v>
      </c>
      <c r="F113" s="151"/>
      <c r="G113" s="151"/>
      <c r="H113" s="62" t="s">
        <v>19</v>
      </c>
      <c r="I113" s="153" t="s">
        <v>20</v>
      </c>
      <c r="J113" s="151" t="s">
        <v>21</v>
      </c>
      <c r="K113" s="151"/>
      <c r="L113" s="64"/>
    </row>
    <row r="114" spans="1:12" ht="42" customHeight="1">
      <c r="A114" s="161" t="s">
        <v>357</v>
      </c>
      <c r="B114" s="152"/>
      <c r="C114" s="152"/>
      <c r="D114" s="152"/>
      <c r="E114" s="66" t="s">
        <v>22</v>
      </c>
      <c r="F114" s="66" t="s">
        <v>23</v>
      </c>
      <c r="G114" s="63" t="s">
        <v>24</v>
      </c>
      <c r="H114" s="66" t="s">
        <v>12</v>
      </c>
      <c r="I114" s="153"/>
      <c r="J114" s="66" t="s">
        <v>326</v>
      </c>
      <c r="K114" s="66" t="s">
        <v>327</v>
      </c>
      <c r="L114" s="67"/>
    </row>
    <row r="115" spans="1:12" ht="39.4">
      <c r="A115" s="161"/>
      <c r="B115" s="160" t="s">
        <v>220</v>
      </c>
      <c r="C115" s="49" t="s">
        <v>221</v>
      </c>
      <c r="D115" s="163" t="s">
        <v>222</v>
      </c>
      <c r="E115" s="10"/>
      <c r="F115" s="10"/>
      <c r="G115" s="101" t="str">
        <f>IFERROR(VALUE(LEFT(E115, 1)) * VALUE(LEFT(F115, 1)), "")</f>
        <v/>
      </c>
      <c r="H115" s="113"/>
      <c r="I115" s="102" t="str">
        <f>IFERROR(G115 * VALUE(LEFT(H115, 1)), "")</f>
        <v/>
      </c>
      <c r="J115" s="9"/>
      <c r="K115" s="9"/>
      <c r="L115" s="67"/>
    </row>
    <row r="116" spans="1:12" ht="52.5">
      <c r="A116" s="65" t="s">
        <v>248</v>
      </c>
      <c r="B116" s="162"/>
      <c r="C116" s="53" t="s">
        <v>224</v>
      </c>
      <c r="D116" s="164"/>
      <c r="E116" s="8"/>
      <c r="F116" s="8"/>
      <c r="G116" s="101" t="str">
        <f t="shared" ref="G116:G123" si="12">IFERROR(VALUE(LEFT(E116, 1)) * VALUE(LEFT(F116, 1)), "")</f>
        <v/>
      </c>
      <c r="H116" s="8"/>
      <c r="I116" s="102" t="str">
        <f t="shared" ref="I116:I124" si="13">IFERROR(G116 * VALUE(LEFT(H116, 1)), "")</f>
        <v/>
      </c>
      <c r="J116" s="4"/>
      <c r="K116" s="4"/>
      <c r="L116" s="67"/>
    </row>
    <row r="117" spans="1:12" ht="26.25">
      <c r="A117" s="65" t="s">
        <v>251</v>
      </c>
      <c r="B117" s="53" t="s">
        <v>226</v>
      </c>
      <c r="C117" s="53" t="s">
        <v>227</v>
      </c>
      <c r="D117" s="164" t="s">
        <v>228</v>
      </c>
      <c r="E117" s="8"/>
      <c r="F117" s="8"/>
      <c r="G117" s="101" t="str">
        <f t="shared" si="12"/>
        <v/>
      </c>
      <c r="H117" s="8"/>
      <c r="I117" s="102" t="str">
        <f t="shared" si="13"/>
        <v/>
      </c>
      <c r="J117" s="4"/>
      <c r="K117" s="4"/>
      <c r="L117" s="67"/>
    </row>
    <row r="118" spans="1:12" ht="39.4">
      <c r="A118" s="65" t="s">
        <v>255</v>
      </c>
      <c r="B118" s="53" t="s">
        <v>230</v>
      </c>
      <c r="C118" s="53" t="s">
        <v>231</v>
      </c>
      <c r="D118" s="164"/>
      <c r="E118" s="8"/>
      <c r="F118" s="8"/>
      <c r="G118" s="101" t="str">
        <f t="shared" si="12"/>
        <v/>
      </c>
      <c r="H118" s="8"/>
      <c r="I118" s="102" t="str">
        <f t="shared" si="13"/>
        <v/>
      </c>
      <c r="J118" s="4"/>
      <c r="K118" s="4"/>
      <c r="L118" s="67"/>
    </row>
    <row r="119" spans="1:12">
      <c r="A119" s="65" t="s">
        <v>259</v>
      </c>
      <c r="B119" s="162" t="s">
        <v>233</v>
      </c>
      <c r="C119" s="53" t="s">
        <v>234</v>
      </c>
      <c r="D119" s="164" t="s">
        <v>235</v>
      </c>
      <c r="E119" s="8"/>
      <c r="F119" s="8"/>
      <c r="G119" s="101" t="str">
        <f t="shared" si="12"/>
        <v/>
      </c>
      <c r="H119" s="8"/>
      <c r="I119" s="102" t="str">
        <f t="shared" si="13"/>
        <v/>
      </c>
      <c r="J119" s="4"/>
      <c r="K119" s="4"/>
      <c r="L119" s="67"/>
    </row>
    <row r="120" spans="1:12" ht="26.25">
      <c r="A120" s="65" t="s">
        <v>359</v>
      </c>
      <c r="B120" s="162"/>
      <c r="C120" s="53" t="s">
        <v>237</v>
      </c>
      <c r="D120" s="164"/>
      <c r="E120" s="8"/>
      <c r="F120" s="8"/>
      <c r="G120" s="101" t="str">
        <f t="shared" si="12"/>
        <v/>
      </c>
      <c r="H120" s="8"/>
      <c r="I120" s="102" t="str">
        <f t="shared" si="13"/>
        <v/>
      </c>
      <c r="J120" s="4"/>
      <c r="K120" s="4"/>
      <c r="L120" s="67"/>
    </row>
    <row r="121" spans="1:12" ht="65.650000000000006">
      <c r="A121" s="65" t="s">
        <v>358</v>
      </c>
      <c r="B121" s="53" t="s">
        <v>239</v>
      </c>
      <c r="C121" s="98" t="s">
        <v>240</v>
      </c>
      <c r="D121" s="71" t="s">
        <v>241</v>
      </c>
      <c r="E121" s="8"/>
      <c r="F121" s="8"/>
      <c r="G121" s="101" t="str">
        <f t="shared" si="12"/>
        <v/>
      </c>
      <c r="H121" s="8"/>
      <c r="I121" s="102" t="str">
        <f t="shared" si="13"/>
        <v/>
      </c>
      <c r="J121" s="4"/>
      <c r="K121" s="4"/>
      <c r="L121" s="67"/>
    </row>
    <row r="122" spans="1:12" ht="20.100000000000001" customHeight="1">
      <c r="A122" s="73"/>
      <c r="B122" s="7"/>
      <c r="C122" s="7"/>
      <c r="D122" s="11"/>
      <c r="E122" s="47"/>
      <c r="F122" s="47"/>
      <c r="G122" s="101" t="str">
        <f t="shared" si="12"/>
        <v/>
      </c>
      <c r="H122" s="47"/>
      <c r="I122" s="102" t="str">
        <f t="shared" si="13"/>
        <v/>
      </c>
      <c r="J122" s="6"/>
      <c r="K122" s="6"/>
      <c r="L122" s="67"/>
    </row>
    <row r="123" spans="1:12" ht="20.100000000000001" customHeight="1">
      <c r="A123" s="73"/>
      <c r="B123" s="7"/>
      <c r="C123" s="7"/>
      <c r="D123" s="11"/>
      <c r="E123" s="47"/>
      <c r="F123" s="47"/>
      <c r="G123" s="101" t="str">
        <f t="shared" si="12"/>
        <v/>
      </c>
      <c r="H123" s="47"/>
      <c r="I123" s="102" t="str">
        <f t="shared" si="13"/>
        <v/>
      </c>
      <c r="J123" s="6"/>
      <c r="K123" s="6"/>
      <c r="L123" s="67"/>
    </row>
    <row r="124" spans="1:12" ht="20.100000000000001" customHeight="1">
      <c r="A124" s="73"/>
      <c r="B124" s="7"/>
      <c r="C124" s="7"/>
      <c r="D124" s="11"/>
      <c r="E124" s="47"/>
      <c r="F124" s="47"/>
      <c r="G124" s="101" t="str">
        <f>IFERROR(VALUE(LEFT(E124, 1)) * VALUE(LEFT(F124, 1)), "")</f>
        <v/>
      </c>
      <c r="H124" s="47"/>
      <c r="I124" s="102" t="str">
        <f t="shared" si="13"/>
        <v/>
      </c>
      <c r="J124" s="6"/>
      <c r="K124" s="6"/>
      <c r="L124" s="67"/>
    </row>
    <row r="125" spans="1:12" ht="20.100000000000001" customHeight="1">
      <c r="A125" s="93"/>
      <c r="B125" s="84"/>
      <c r="C125" s="84"/>
      <c r="D125" s="99"/>
      <c r="E125" s="100"/>
      <c r="F125" s="100"/>
      <c r="J125" s="67"/>
      <c r="K125" s="67"/>
      <c r="L125" s="67"/>
    </row>
    <row r="126" spans="1:12" ht="19.5">
      <c r="A126" s="57" t="s">
        <v>320</v>
      </c>
      <c r="B126" s="58" t="s">
        <v>243</v>
      </c>
      <c r="C126" s="2"/>
      <c r="D126" s="2"/>
      <c r="E126" s="60"/>
      <c r="F126" s="60"/>
      <c r="G126" s="60"/>
      <c r="H126" s="60"/>
      <c r="I126" s="60"/>
      <c r="J126" s="2"/>
      <c r="K126" s="2"/>
      <c r="L126" s="67"/>
    </row>
    <row r="127" spans="1:12">
      <c r="A127" s="103"/>
      <c r="B127" s="152" t="s">
        <v>15</v>
      </c>
      <c r="C127" s="152" t="s">
        <v>16</v>
      </c>
      <c r="D127" s="152" t="s">
        <v>17</v>
      </c>
      <c r="E127" s="151" t="s">
        <v>18</v>
      </c>
      <c r="F127" s="151"/>
      <c r="G127" s="151"/>
      <c r="H127" s="62" t="s">
        <v>19</v>
      </c>
      <c r="I127" s="153" t="s">
        <v>20</v>
      </c>
      <c r="J127" s="151" t="s">
        <v>21</v>
      </c>
      <c r="K127" s="151"/>
      <c r="L127" s="64"/>
    </row>
    <row r="128" spans="1:12" ht="42" customHeight="1">
      <c r="A128" s="104"/>
      <c r="B128" s="152"/>
      <c r="C128" s="152"/>
      <c r="D128" s="152"/>
      <c r="E128" s="66" t="s">
        <v>22</v>
      </c>
      <c r="F128" s="66" t="s">
        <v>23</v>
      </c>
      <c r="G128" s="63" t="s">
        <v>24</v>
      </c>
      <c r="H128" s="66" t="s">
        <v>12</v>
      </c>
      <c r="I128" s="153"/>
      <c r="J128" s="66" t="s">
        <v>326</v>
      </c>
      <c r="K128" s="66" t="s">
        <v>327</v>
      </c>
      <c r="L128" s="67"/>
    </row>
    <row r="129" spans="1:12" ht="26.25">
      <c r="A129" s="161" t="s">
        <v>322</v>
      </c>
      <c r="B129" s="160" t="s">
        <v>244</v>
      </c>
      <c r="C129" s="49" t="s">
        <v>245</v>
      </c>
      <c r="D129" s="163" t="s">
        <v>246</v>
      </c>
      <c r="E129" s="10"/>
      <c r="F129" s="10"/>
      <c r="G129" s="101" t="str">
        <f>IFERROR(VALUE(LEFT(E129, 1)) * VALUE(LEFT(F129, 1)), "")</f>
        <v/>
      </c>
      <c r="H129" s="10"/>
      <c r="I129" s="102" t="str">
        <f>IFERROR(G129 * VALUE(LEFT(H129, 1)), "")</f>
        <v/>
      </c>
      <c r="J129" s="9"/>
      <c r="K129" s="9"/>
      <c r="L129" s="67"/>
    </row>
    <row r="130" spans="1:12">
      <c r="A130" s="161"/>
      <c r="B130" s="162"/>
      <c r="C130" s="53" t="s">
        <v>247</v>
      </c>
      <c r="D130" s="164"/>
      <c r="E130" s="8"/>
      <c r="F130" s="8"/>
      <c r="G130" s="101" t="str">
        <f t="shared" ref="G130:G137" si="14">IFERROR(VALUE(LEFT(E130, 1)) * VALUE(LEFT(F130, 1)), "")</f>
        <v/>
      </c>
      <c r="H130" s="8"/>
      <c r="I130" s="102" t="str">
        <f t="shared" ref="I130:I137" si="15">IFERROR(G130 * VALUE(LEFT(H130, 1)), "")</f>
        <v/>
      </c>
      <c r="J130" s="4"/>
      <c r="K130" s="4"/>
      <c r="L130" s="67"/>
    </row>
    <row r="131" spans="1:12" ht="39.4">
      <c r="A131" s="65" t="s">
        <v>321</v>
      </c>
      <c r="B131" s="53" t="s">
        <v>249</v>
      </c>
      <c r="C131" s="53" t="s">
        <v>250</v>
      </c>
      <c r="D131" s="164"/>
      <c r="E131" s="8"/>
      <c r="F131" s="8"/>
      <c r="G131" s="101" t="str">
        <f t="shared" si="14"/>
        <v/>
      </c>
      <c r="H131" s="8"/>
      <c r="I131" s="102" t="str">
        <f t="shared" si="15"/>
        <v/>
      </c>
      <c r="J131" s="4"/>
      <c r="K131" s="4"/>
      <c r="L131" s="67"/>
    </row>
    <row r="132" spans="1:12" ht="52.5">
      <c r="A132" s="65" t="s">
        <v>323</v>
      </c>
      <c r="B132" s="53" t="s">
        <v>252</v>
      </c>
      <c r="C132" s="71" t="s">
        <v>253</v>
      </c>
      <c r="D132" s="82" t="s">
        <v>254</v>
      </c>
      <c r="E132" s="8"/>
      <c r="F132" s="8"/>
      <c r="G132" s="101" t="str">
        <f t="shared" si="14"/>
        <v/>
      </c>
      <c r="H132" s="8"/>
      <c r="I132" s="102" t="str">
        <f t="shared" si="15"/>
        <v/>
      </c>
      <c r="J132" s="4"/>
      <c r="K132" s="4"/>
      <c r="L132" s="67"/>
    </row>
    <row r="133" spans="1:12" ht="39.4">
      <c r="A133" s="65" t="s">
        <v>324</v>
      </c>
      <c r="B133" s="162" t="s">
        <v>256</v>
      </c>
      <c r="C133" s="71" t="s">
        <v>257</v>
      </c>
      <c r="D133" s="83" t="s">
        <v>258</v>
      </c>
      <c r="E133" s="8"/>
      <c r="F133" s="8"/>
      <c r="G133" s="101" t="str">
        <f t="shared" si="14"/>
        <v/>
      </c>
      <c r="H133" s="8"/>
      <c r="I133" s="102" t="str">
        <f t="shared" si="15"/>
        <v/>
      </c>
      <c r="J133" s="6"/>
      <c r="K133" s="4"/>
      <c r="L133" s="67"/>
    </row>
    <row r="134" spans="1:12" ht="39.4">
      <c r="A134" s="65" t="s">
        <v>325</v>
      </c>
      <c r="B134" s="162"/>
      <c r="C134" s="105" t="s">
        <v>260</v>
      </c>
      <c r="D134" s="82" t="s">
        <v>261</v>
      </c>
      <c r="E134" s="12"/>
      <c r="F134" s="12"/>
      <c r="G134" s="101" t="str">
        <f t="shared" si="14"/>
        <v/>
      </c>
      <c r="H134" s="12"/>
      <c r="I134" s="102" t="str">
        <f t="shared" si="15"/>
        <v/>
      </c>
      <c r="J134" s="6"/>
      <c r="K134" s="6"/>
      <c r="L134" s="67"/>
    </row>
    <row r="135" spans="1:12" ht="20.100000000000001" customHeight="1">
      <c r="A135" s="73"/>
      <c r="B135" s="7"/>
      <c r="C135" s="7"/>
      <c r="D135" s="11"/>
      <c r="E135" s="47"/>
      <c r="F135" s="47"/>
      <c r="G135" s="101" t="str">
        <f t="shared" si="14"/>
        <v/>
      </c>
      <c r="H135" s="47"/>
      <c r="I135" s="102" t="str">
        <f t="shared" si="15"/>
        <v/>
      </c>
      <c r="J135" s="6"/>
      <c r="K135" s="6"/>
      <c r="L135" s="67"/>
    </row>
    <row r="136" spans="1:12" ht="20.100000000000001" customHeight="1">
      <c r="A136" s="73"/>
      <c r="B136" s="7"/>
      <c r="C136" s="7"/>
      <c r="D136" s="11"/>
      <c r="E136" s="47"/>
      <c r="F136" s="47"/>
      <c r="G136" s="101" t="str">
        <f t="shared" si="14"/>
        <v/>
      </c>
      <c r="H136" s="47"/>
      <c r="I136" s="102" t="str">
        <f t="shared" si="15"/>
        <v/>
      </c>
      <c r="J136" s="6"/>
      <c r="K136" s="6"/>
      <c r="L136" s="67"/>
    </row>
    <row r="137" spans="1:12" ht="20.100000000000001" customHeight="1">
      <c r="A137" s="73"/>
      <c r="B137" s="7"/>
      <c r="C137" s="7"/>
      <c r="D137" s="11"/>
      <c r="E137" s="47"/>
      <c r="F137" s="47"/>
      <c r="G137" s="101" t="str">
        <f t="shared" si="14"/>
        <v/>
      </c>
      <c r="H137" s="47"/>
      <c r="I137" s="102" t="str">
        <f t="shared" si="15"/>
        <v/>
      </c>
      <c r="J137" s="6"/>
      <c r="K137" s="6"/>
      <c r="L137" s="67"/>
    </row>
    <row r="138" spans="1:12" ht="20.100000000000001" customHeight="1">
      <c r="A138" s="93"/>
      <c r="B138" s="84"/>
      <c r="C138" s="84"/>
      <c r="D138" s="99"/>
      <c r="E138" s="100"/>
      <c r="F138" s="100"/>
      <c r="J138" s="67"/>
      <c r="K138" s="67"/>
      <c r="L138" s="67"/>
    </row>
  </sheetData>
  <sheetProtection algorithmName="SHA-512" hashValue="9m/sKv4hmfb0UTdb5NHx8l60/T2GNB5dqdTxrMrEnl6OadzWeuOImlWr/RtTO4uLeyBNNre35+AbwLoDjohSAw==" saltValue="4vrNN/nIRkrXVYScJs/wuQ==" spinCount="100000" sheet="1" objects="1" scenarios="1" selectLockedCells="1"/>
  <mergeCells count="82">
    <mergeCell ref="B18:B23"/>
    <mergeCell ref="D18:D25"/>
    <mergeCell ref="B24:B25"/>
    <mergeCell ref="A31:A32"/>
    <mergeCell ref="B31:B32"/>
    <mergeCell ref="C31:C32"/>
    <mergeCell ref="D31:D32"/>
    <mergeCell ref="I31:I32"/>
    <mergeCell ref="J31:K31"/>
    <mergeCell ref="B34:B35"/>
    <mergeCell ref="D34:D35"/>
    <mergeCell ref="B39:B40"/>
    <mergeCell ref="D39:D40"/>
    <mergeCell ref="A56:A57"/>
    <mergeCell ref="B56:B57"/>
    <mergeCell ref="C56:C57"/>
    <mergeCell ref="D56:D57"/>
    <mergeCell ref="E31:G31"/>
    <mergeCell ref="J56:K56"/>
    <mergeCell ref="B58:B63"/>
    <mergeCell ref="D58:D61"/>
    <mergeCell ref="D64:D65"/>
    <mergeCell ref="B43:B44"/>
    <mergeCell ref="D43:D44"/>
    <mergeCell ref="D48:D49"/>
    <mergeCell ref="J75:K75"/>
    <mergeCell ref="B77:B80"/>
    <mergeCell ref="D77:D84"/>
    <mergeCell ref="B81:B84"/>
    <mergeCell ref="B90:B91"/>
    <mergeCell ref="C90:C91"/>
    <mergeCell ref="D90:D91"/>
    <mergeCell ref="E90:G90"/>
    <mergeCell ref="I90:I91"/>
    <mergeCell ref="B75:B76"/>
    <mergeCell ref="C75:C76"/>
    <mergeCell ref="D75:D76"/>
    <mergeCell ref="E75:G75"/>
    <mergeCell ref="J90:K90"/>
    <mergeCell ref="D92:D93"/>
    <mergeCell ref="D104:D105"/>
    <mergeCell ref="B113:B114"/>
    <mergeCell ref="C113:C114"/>
    <mergeCell ref="D113:D114"/>
    <mergeCell ref="E113:G113"/>
    <mergeCell ref="I113:I114"/>
    <mergeCell ref="J113:K113"/>
    <mergeCell ref="J127:K127"/>
    <mergeCell ref="A114:A115"/>
    <mergeCell ref="B115:B116"/>
    <mergeCell ref="D115:D116"/>
    <mergeCell ref="D117:D118"/>
    <mergeCell ref="B119:B120"/>
    <mergeCell ref="D119:D120"/>
    <mergeCell ref="A129:A130"/>
    <mergeCell ref="B129:B130"/>
    <mergeCell ref="D129:D131"/>
    <mergeCell ref="B133:B134"/>
    <mergeCell ref="I16:I17"/>
    <mergeCell ref="E16:G16"/>
    <mergeCell ref="B127:B128"/>
    <mergeCell ref="C127:C128"/>
    <mergeCell ref="D127:D128"/>
    <mergeCell ref="E127:G127"/>
    <mergeCell ref="I127:I128"/>
    <mergeCell ref="I75:I76"/>
    <mergeCell ref="B67:B68"/>
    <mergeCell ref="D67:D68"/>
    <mergeCell ref="E56:G56"/>
    <mergeCell ref="I56:I57"/>
    <mergeCell ref="J16:K16"/>
    <mergeCell ref="B16:B17"/>
    <mergeCell ref="C16:C17"/>
    <mergeCell ref="D16:D17"/>
    <mergeCell ref="B3:B4"/>
    <mergeCell ref="C3:C4"/>
    <mergeCell ref="D3:D4"/>
    <mergeCell ref="I3:I4"/>
    <mergeCell ref="J3:K3"/>
    <mergeCell ref="D5:D8"/>
    <mergeCell ref="B6:B8"/>
    <mergeCell ref="E3:G3"/>
  </mergeCells>
  <phoneticPr fontId="1" type="noConversion"/>
  <conditionalFormatting sqref="B115:C116 B117:D117 B118:C118 B119:D119 C120:D121 B121">
    <cfRule type="expression" dxfId="11" priority="41" stopIfTrue="1">
      <formula>#REF!=TRUE</formula>
    </cfRule>
  </conditionalFormatting>
  <conditionalFormatting sqref="D64:D65 B66:D66 B67 B69:D69">
    <cfRule type="expression" dxfId="10" priority="40" stopIfTrue="1">
      <formula>#REF!=TRUE</formula>
    </cfRule>
  </conditionalFormatting>
  <conditionalFormatting sqref="G1:G1048576">
    <cfRule type="containsBlanks" dxfId="9" priority="5" stopIfTrue="1">
      <formula>LEN(TRIM(G1))=0</formula>
    </cfRule>
    <cfRule type="cellIs" dxfId="8" priority="6" operator="lessThanOrEqual">
      <formula>4</formula>
    </cfRule>
    <cfRule type="cellIs" dxfId="7" priority="7" operator="between">
      <formula>5</formula>
      <formula>11</formula>
    </cfRule>
    <cfRule type="cellIs" dxfId="6" priority="8" operator="between">
      <formula>12</formula>
      <formula>26</formula>
    </cfRule>
  </conditionalFormatting>
  <conditionalFormatting sqref="I1:I3 I5:I1048576">
    <cfRule type="containsBlanks" dxfId="5" priority="1">
      <formula>LEN(TRIM(I1))=0</formula>
    </cfRule>
    <cfRule type="cellIs" dxfId="4" priority="2" operator="lessThanOrEqual">
      <formula>10</formula>
    </cfRule>
    <cfRule type="cellIs" dxfId="3" priority="3" operator="between">
      <formula>11</formula>
      <formula>46</formula>
    </cfRule>
    <cfRule type="cellIs" dxfId="2" priority="4" operator="between">
      <formula>48</formula>
      <formula>126</formula>
    </cfRule>
  </conditionalFormatting>
  <dataValidations count="4">
    <dataValidation type="list" allowBlank="1" showInputMessage="1" showErrorMessage="1" sqref="E18:E29 E33:E53 E5:E13 E115:E124 E58:E72 E77:E87 E92:E110 E129:E137" xr:uid="{CC9EB6D5-5285-4CA3-820D-92A2A23FF8DC}">
      <formula1>Liste_Gravite</formula1>
    </dataValidation>
    <dataValidation type="list" allowBlank="1" showInputMessage="1" showErrorMessage="1" sqref="F115:F124 F18:F29 F33:F53 F5:F13 F58:F72 F77:F87 F92:F110 F129:F137" xr:uid="{44A9FA3C-E8C0-48B8-9935-98C8F181B18C}">
      <formula1>Liste_Frequence</formula1>
    </dataValidation>
    <dataValidation type="list" allowBlank="1" showInputMessage="1" showErrorMessage="1" sqref="H5:H13 H18:H29 H33:H53 H115:H124 H58:H72 H77:H87 H92:H110 H129:H137" xr:uid="{32335493-1DE1-4E7D-8E0A-B73CDAC53EDF}">
      <formula1>Liste_Maitrise</formula1>
    </dataValidation>
    <dataValidation type="list" allowBlank="1" showInputMessage="1" showErrorMessage="1" sqref="H54 E54:F54 H73 E73:F73 H88 E88:F88 H111 E111:F111 H125 E125:F125 H138 E138:F138" xr:uid="{30F61286-AF23-40B3-A30A-C77FE17A22EA}">
      <formula1>E$8:E$11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CE4C-1A35-445B-9397-6302992183F2}">
  <sheetPr codeName="Feuil3"/>
  <dimension ref="A2:H19"/>
  <sheetViews>
    <sheetView showGridLines="0" zoomScale="85" zoomScaleNormal="85" workbookViewId="0">
      <selection activeCell="I17" sqref="I17"/>
    </sheetView>
  </sheetViews>
  <sheetFormatPr baseColWidth="10" defaultRowHeight="20.100000000000001" customHeight="1"/>
  <cols>
    <col min="1" max="1" width="11.3984375" style="15"/>
    <col min="2" max="2" width="67.1328125" customWidth="1"/>
    <col min="3" max="5" width="24.3984375" customWidth="1"/>
    <col min="6" max="8" width="25.73046875" customWidth="1"/>
  </cols>
  <sheetData>
    <row r="2" spans="1:8" ht="20.100000000000001" customHeight="1">
      <c r="B2" s="19" t="s">
        <v>64</v>
      </c>
      <c r="C2" s="2"/>
      <c r="D2" s="2"/>
      <c r="E2" s="2"/>
      <c r="F2" s="2"/>
      <c r="G2" s="2"/>
    </row>
    <row r="3" spans="1:8" ht="20.100000000000001" customHeight="1">
      <c r="B3" s="18" t="s">
        <v>65</v>
      </c>
      <c r="C3" s="175"/>
      <c r="D3" s="176"/>
      <c r="E3" s="176"/>
      <c r="F3" s="176"/>
      <c r="G3" s="177"/>
    </row>
    <row r="4" spans="1:8" ht="20.100000000000001" customHeight="1">
      <c r="B4" s="18" t="s">
        <v>66</v>
      </c>
      <c r="C4" s="175"/>
      <c r="D4" s="176"/>
      <c r="E4" s="176"/>
      <c r="F4" s="176"/>
      <c r="G4" s="177"/>
    </row>
    <row r="5" spans="1:8" ht="20.100000000000001" customHeight="1">
      <c r="B5" s="18" t="s">
        <v>316</v>
      </c>
      <c r="C5" s="175"/>
      <c r="D5" s="176"/>
      <c r="E5" s="176"/>
      <c r="F5" s="176"/>
      <c r="G5" s="177"/>
    </row>
    <row r="6" spans="1:8" ht="20.100000000000001" customHeight="1">
      <c r="B6" s="18" t="s">
        <v>317</v>
      </c>
      <c r="C6" s="175"/>
      <c r="D6" s="176"/>
      <c r="E6" s="176"/>
      <c r="F6" s="176"/>
      <c r="G6" s="177"/>
    </row>
    <row r="7" spans="1:8" ht="20.100000000000001" customHeight="1">
      <c r="B7" s="14"/>
      <c r="C7" s="13"/>
      <c r="D7" s="13"/>
      <c r="E7" s="13"/>
      <c r="F7" s="13"/>
      <c r="G7" s="13"/>
    </row>
    <row r="9" spans="1:8" ht="20.100000000000001" customHeight="1">
      <c r="B9" s="2"/>
    </row>
    <row r="10" spans="1:8" ht="55.5" customHeight="1">
      <c r="B10" s="19" t="s">
        <v>266</v>
      </c>
      <c r="C10" s="127" t="s">
        <v>67</v>
      </c>
      <c r="D10" s="127" t="s">
        <v>68</v>
      </c>
      <c r="E10" s="127" t="s">
        <v>69</v>
      </c>
      <c r="F10" s="124" t="s">
        <v>310</v>
      </c>
      <c r="G10" s="125" t="s">
        <v>368</v>
      </c>
      <c r="H10" s="126" t="s">
        <v>369</v>
      </c>
    </row>
    <row r="11" spans="1:8" ht="39.950000000000003" customHeight="1">
      <c r="A11" s="122">
        <v>1</v>
      </c>
      <c r="B11" s="119" t="s">
        <v>311</v>
      </c>
      <c r="C11" s="17">
        <f ca="1">MIN(INDIRECT("Questionnaire!"&amp;Paramétrage!A12))</f>
        <v>0</v>
      </c>
      <c r="D11" s="17" t="e">
        <f ca="1">AVERAGE(INDIRECT("Questionnaire!"&amp;Paramétrage!A12))</f>
        <v>#DIV/0!</v>
      </c>
      <c r="E11" s="17">
        <f ca="1">MAX(INDIRECT("Questionnaire!"&amp;Paramétrage!A12))</f>
        <v>0</v>
      </c>
      <c r="F11" s="114">
        <f ca="1">COUNTIF(INDIRECT("Questionnaire!"&amp;Paramétrage!A12),"&lt;12")</f>
        <v>0</v>
      </c>
      <c r="G11" s="114">
        <f ca="1">COUNTIFS(INDIRECT("Questionnaire!"&amp;Paramétrage!A12),"&gt;10",INDIRECT("Questionnaire!"&amp;Paramétrage!A12),"&lt;=45")</f>
        <v>0</v>
      </c>
      <c r="H11" s="114">
        <f ca="1">COUNTIF(INDIRECT("Questionnaire!"&amp;Paramétrage!A12),"&gt;45")</f>
        <v>0</v>
      </c>
    </row>
    <row r="12" spans="1:8" ht="39.950000000000003" customHeight="1">
      <c r="A12" s="122">
        <v>2</v>
      </c>
      <c r="B12" s="120" t="s">
        <v>318</v>
      </c>
      <c r="C12" s="17">
        <f ca="1">MIN(INDIRECT("Questionnaire!"&amp;Paramétrage!A13))</f>
        <v>0</v>
      </c>
      <c r="D12" s="17" t="e">
        <f ca="1">AVERAGE(INDIRECT("Questionnaire!"&amp;Paramétrage!A13))</f>
        <v>#DIV/0!</v>
      </c>
      <c r="E12" s="17">
        <f ca="1">MAX(INDIRECT("Questionnaire!"&amp;Paramétrage!A13))</f>
        <v>0</v>
      </c>
      <c r="F12" s="114">
        <f ca="1">COUNTIF(INDIRECT("Questionnaire!"&amp;Paramétrage!A13),"&lt;12")</f>
        <v>0</v>
      </c>
      <c r="G12" s="114">
        <f ca="1">COUNTIFS(INDIRECT("Questionnaire!"&amp;Paramétrage!A13),"&gt;10",INDIRECT("Questionnaire!"&amp;Paramétrage!A13),"&lt;=45")</f>
        <v>0</v>
      </c>
      <c r="H12" s="114">
        <f ca="1">COUNTIF(INDIRECT("Questionnaire!"&amp;Paramétrage!A13),"&gt;45")</f>
        <v>0</v>
      </c>
    </row>
    <row r="13" spans="1:8" ht="39.950000000000003" customHeight="1">
      <c r="A13" s="122">
        <v>3</v>
      </c>
      <c r="B13" s="119" t="s">
        <v>370</v>
      </c>
      <c r="C13" s="17">
        <f ca="1">MIN(INDIRECT("Questionnaire!"&amp;Paramétrage!A14))</f>
        <v>0</v>
      </c>
      <c r="D13" s="17" t="e">
        <f ca="1">AVERAGE(INDIRECT("Questionnaire!"&amp;Paramétrage!A14))</f>
        <v>#DIV/0!</v>
      </c>
      <c r="E13" s="17">
        <f ca="1">MAX(INDIRECT("Questionnaire!"&amp;Paramétrage!A14))</f>
        <v>0</v>
      </c>
      <c r="F13" s="114">
        <f ca="1">COUNTIF(INDIRECT("Questionnaire!"&amp;Paramétrage!A14),"&lt;12")</f>
        <v>0</v>
      </c>
      <c r="G13" s="114">
        <f ca="1">COUNTIFS(INDIRECT("Questionnaire!"&amp;Paramétrage!A14),"&gt;10",INDIRECT("Questionnaire!"&amp;Paramétrage!A14),"&lt;=45")</f>
        <v>0</v>
      </c>
      <c r="H13" s="114">
        <f ca="1">COUNTIF(INDIRECT("Questionnaire!"&amp;Paramétrage!A14),"&gt;45")</f>
        <v>0</v>
      </c>
    </row>
    <row r="14" spans="1:8" ht="39.950000000000003" customHeight="1">
      <c r="A14" s="122">
        <v>4</v>
      </c>
      <c r="B14" s="121" t="s">
        <v>313</v>
      </c>
      <c r="C14" s="17">
        <f ca="1">MIN(INDIRECT("Questionnaire!"&amp;Paramétrage!A15))</f>
        <v>0</v>
      </c>
      <c r="D14" s="17" t="e">
        <f ca="1">AVERAGE(INDIRECT("Questionnaire!"&amp;Paramétrage!A15))</f>
        <v>#DIV/0!</v>
      </c>
      <c r="E14" s="17">
        <f ca="1">MAX(INDIRECT("Questionnaire!"&amp;Paramétrage!A15))</f>
        <v>0</v>
      </c>
      <c r="F14" s="114">
        <f ca="1">COUNTIF(INDIRECT("Questionnaire!"&amp;Paramétrage!A15),"&lt;12")</f>
        <v>0</v>
      </c>
      <c r="G14" s="114">
        <f ca="1">COUNTIFS(INDIRECT("Questionnaire!"&amp;Paramétrage!A15),"&gt;10",INDIRECT("Questionnaire!"&amp;Paramétrage!A15),"&lt;=45")</f>
        <v>0</v>
      </c>
      <c r="H14" s="114">
        <f ca="1">COUNTIF(INDIRECT("Questionnaire!"&amp;Paramétrage!A15),"&gt;45")</f>
        <v>0</v>
      </c>
    </row>
    <row r="15" spans="1:8" ht="39.950000000000003" customHeight="1">
      <c r="A15" s="122">
        <v>5</v>
      </c>
      <c r="B15" s="119" t="s">
        <v>360</v>
      </c>
      <c r="C15" s="17">
        <f ca="1">MIN(INDIRECT("Questionnaire!"&amp;Paramétrage!A16))</f>
        <v>0</v>
      </c>
      <c r="D15" s="17" t="e">
        <f ca="1">AVERAGE(INDIRECT("Questionnaire!"&amp;Paramétrage!A16))</f>
        <v>#DIV/0!</v>
      </c>
      <c r="E15" s="17">
        <f ca="1">MAX(INDIRECT("Questionnaire!"&amp;Paramétrage!A16))</f>
        <v>0</v>
      </c>
      <c r="F15" s="114">
        <f ca="1">COUNTIF(INDIRECT("Questionnaire!"&amp;Paramétrage!A16),"&lt;12")</f>
        <v>0</v>
      </c>
      <c r="G15" s="114">
        <f ca="1">COUNTIFS(INDIRECT("Questionnaire!"&amp;Paramétrage!A16),"&gt;10",INDIRECT("Questionnaire!"&amp;Paramétrage!A16),"&lt;=45")</f>
        <v>0</v>
      </c>
      <c r="H15" s="114">
        <f ca="1">COUNTIF(INDIRECT("Questionnaire!"&amp;Paramétrage!A16),"&gt;45")</f>
        <v>0</v>
      </c>
    </row>
    <row r="16" spans="1:8" ht="39.950000000000003" customHeight="1">
      <c r="A16" s="122">
        <v>6</v>
      </c>
      <c r="B16" s="119" t="s">
        <v>371</v>
      </c>
      <c r="C16" s="17">
        <f ca="1">MIN(INDIRECT("Questionnaire!"&amp;Paramétrage!A17))</f>
        <v>0</v>
      </c>
      <c r="D16" s="17" t="e">
        <f ca="1">AVERAGE(INDIRECT("Questionnaire!"&amp;Paramétrage!A17))</f>
        <v>#DIV/0!</v>
      </c>
      <c r="E16" s="17">
        <f ca="1">MAX(INDIRECT("Questionnaire!"&amp;Paramétrage!A17))</f>
        <v>0</v>
      </c>
      <c r="F16" s="114">
        <f ca="1">COUNTIF(INDIRECT("Questionnaire!"&amp;Paramétrage!A17),"&lt;12")</f>
        <v>0</v>
      </c>
      <c r="G16" s="114">
        <f ca="1">COUNTIFS(INDIRECT("Questionnaire!"&amp;Paramétrage!A17),"&gt;10",INDIRECT("Questionnaire!"&amp;Paramétrage!A17),"&lt;=45")</f>
        <v>0</v>
      </c>
      <c r="H16" s="114">
        <f ca="1">COUNTIF(INDIRECT("Questionnaire!"&amp;Paramétrage!A17),"&gt;45")</f>
        <v>0</v>
      </c>
    </row>
    <row r="17" spans="1:8" ht="39.950000000000003" customHeight="1">
      <c r="A17" s="122">
        <v>7</v>
      </c>
      <c r="B17" s="121" t="s">
        <v>372</v>
      </c>
      <c r="C17" s="17">
        <f ca="1">MIN(INDIRECT("Questionnaire!"&amp;Paramétrage!A18))</f>
        <v>0</v>
      </c>
      <c r="D17" s="17" t="e">
        <f ca="1">AVERAGE(INDIRECT("Questionnaire!"&amp;Paramétrage!A18))</f>
        <v>#DIV/0!</v>
      </c>
      <c r="E17" s="17">
        <f ca="1">MAX(INDIRECT("Questionnaire!"&amp;Paramétrage!A18))</f>
        <v>0</v>
      </c>
      <c r="F17" s="114">
        <f ca="1">COUNTIF(INDIRECT("Questionnaire!"&amp;Paramétrage!A18),"&lt;12")</f>
        <v>0</v>
      </c>
      <c r="G17" s="114">
        <f ca="1">COUNTIFS(INDIRECT("Questionnaire!"&amp;Paramétrage!A18),"&gt;10",INDIRECT("Questionnaire!"&amp;Paramétrage!A18),"&lt;=45")</f>
        <v>0</v>
      </c>
      <c r="H17" s="114">
        <f ca="1">COUNTIF(INDIRECT("Questionnaire!"&amp;Paramétrage!A18),"&gt;45")</f>
        <v>0</v>
      </c>
    </row>
    <row r="18" spans="1:8" ht="39.950000000000003" customHeight="1">
      <c r="A18" s="122">
        <v>8</v>
      </c>
      <c r="B18" s="120" t="s">
        <v>243</v>
      </c>
      <c r="C18" s="117">
        <f ca="1">MIN(INDIRECT("Questionnaire!"&amp;Paramétrage!A19))</f>
        <v>0</v>
      </c>
      <c r="D18" s="117" t="e">
        <f ca="1">AVERAGE(INDIRECT("Questionnaire!"&amp;Paramétrage!A19))</f>
        <v>#DIV/0!</v>
      </c>
      <c r="E18" s="117">
        <f ca="1">MAX(INDIRECT("Questionnaire!"&amp;Paramétrage!A19))</f>
        <v>0</v>
      </c>
      <c r="F18" s="114">
        <f ca="1">COUNTIF(INDIRECT("Questionnaire!"&amp;Paramétrage!A19),"&lt;12")</f>
        <v>0</v>
      </c>
      <c r="G18" s="118">
        <f ca="1">COUNTIFS(INDIRECT("Questionnaire!"&amp;Paramétrage!A19),"&gt;10",INDIRECT("Questionnaire!"&amp;Paramétrage!A19),"&lt;=45")</f>
        <v>0</v>
      </c>
      <c r="H18" s="118">
        <f ca="1">COUNTIF(INDIRECT("Questionnaire!"&amp;Paramétrage!A19),"&gt;45")</f>
        <v>0</v>
      </c>
    </row>
    <row r="19" spans="1:8" ht="39.950000000000003" customHeight="1">
      <c r="A19" s="16"/>
      <c r="B19" s="129" t="s">
        <v>361</v>
      </c>
      <c r="C19" s="123"/>
      <c r="D19" s="123"/>
      <c r="E19" s="123"/>
      <c r="F19" s="128">
        <f ca="1">SUM(F11:F18)</f>
        <v>0</v>
      </c>
      <c r="G19" s="128">
        <f ca="1">SUM(G11:G18)</f>
        <v>0</v>
      </c>
      <c r="H19" s="128">
        <f ca="1">SUM(H11:H18)</f>
        <v>0</v>
      </c>
    </row>
  </sheetData>
  <sheetProtection algorithmName="SHA-512" hashValue="fPPUv8W6p/XjVuZ7u79EfttkV6mzNLsTfyT4WmM1dBxgroJ06lhzv5yJhtl2HdyIKD2jioOwqOi2SylUdQO7Gw==" saltValue="3/Awl8gduDK2sgRlEd8eGQ==" spinCount="100000" sheet="1" objects="1" scenarios="1"/>
  <mergeCells count="4">
    <mergeCell ref="C3:G3"/>
    <mergeCell ref="C4:G4"/>
    <mergeCell ref="C5:G5"/>
    <mergeCell ref="C6:G6"/>
  </mergeCells>
  <phoneticPr fontId="1" type="noConversion"/>
  <conditionalFormatting sqref="B17">
    <cfRule type="expression" dxfId="1" priority="2" stopIfTrue="1">
      <formula>$H$17=TRUE</formula>
    </cfRule>
  </conditionalFormatting>
  <conditionalFormatting sqref="D11:F18">
    <cfRule type="containsErrors" dxfId="0" priority="1">
      <formula>ISERROR(D11)</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685EFBD7D2484FB33047B6C1DB947B" ma:contentTypeVersion="14" ma:contentTypeDescription="Crée un document." ma:contentTypeScope="" ma:versionID="623139bd0ecab9328cd393b5933a76f0">
  <xsd:schema xmlns:xsd="http://www.w3.org/2001/XMLSchema" xmlns:xs="http://www.w3.org/2001/XMLSchema" xmlns:p="http://schemas.microsoft.com/office/2006/metadata/properties" xmlns:ns2="c83ecc78-3fa2-451e-8665-0ddea08d2bcf" xmlns:ns3="65104fe5-bdb5-44b2-89e0-446ad8df4a9a" targetNamespace="http://schemas.microsoft.com/office/2006/metadata/properties" ma:root="true" ma:fieldsID="9f514703bf1e28d4dd164b6ef2193700" ns2:_="" ns3:_="">
    <xsd:import namespace="c83ecc78-3fa2-451e-8665-0ddea08d2bcf"/>
    <xsd:import namespace="65104fe5-bdb5-44b2-89e0-446ad8df4a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ecc78-3fa2-451e-8665-0ddea08d2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0560406-a939-4e2f-9bf1-8e7b728317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104fe5-bdb5-44b2-89e0-446ad8df4a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9c79bdf-7c4c-4db1-b0c3-cb62e648c930}" ma:internalName="TaxCatchAll" ma:showField="CatchAllData" ma:web="65104fe5-bdb5-44b2-89e0-446ad8df4a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3ecc78-3fa2-451e-8665-0ddea08d2bcf">
      <Terms xmlns="http://schemas.microsoft.com/office/infopath/2007/PartnerControls"/>
    </lcf76f155ced4ddcb4097134ff3c332f>
    <TaxCatchAll xmlns="65104fe5-bdb5-44b2-89e0-446ad8df4a9a" xsi:nil="true"/>
  </documentManagement>
</p:properties>
</file>

<file path=customXml/itemProps1.xml><?xml version="1.0" encoding="utf-8"?>
<ds:datastoreItem xmlns:ds="http://schemas.openxmlformats.org/officeDocument/2006/customXml" ds:itemID="{BE115808-577F-4A8A-8A1B-F27DA341DFBF}">
  <ds:schemaRefs>
    <ds:schemaRef ds:uri="http://schemas.microsoft.com/sharepoint/v3/contenttype/forms"/>
  </ds:schemaRefs>
</ds:datastoreItem>
</file>

<file path=customXml/itemProps2.xml><?xml version="1.0" encoding="utf-8"?>
<ds:datastoreItem xmlns:ds="http://schemas.openxmlformats.org/officeDocument/2006/customXml" ds:itemID="{C8300E1E-7AAE-4E85-8E30-3F46DC3F4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ecc78-3fa2-451e-8665-0ddea08d2bcf"/>
    <ds:schemaRef ds:uri="65104fe5-bdb5-44b2-89e0-446ad8df4a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61E825-66B2-47FA-B38F-F408D932D6C3}">
  <ds:schemaRefs>
    <ds:schemaRef ds:uri="http://schemas.microsoft.com/office/2006/metadata/properties"/>
    <ds:schemaRef ds:uri="http://schemas.microsoft.com/office/infopath/2007/PartnerControls"/>
    <ds:schemaRef ds:uri="c83ecc78-3fa2-451e-8665-0ddea08d2bcf"/>
    <ds:schemaRef ds:uri="65104fe5-bdb5-44b2-89e0-446ad8df4a9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 - présentation</vt:lpstr>
      <vt:lpstr>Paramétrage</vt:lpstr>
      <vt:lpstr>Echelles</vt:lpstr>
      <vt:lpstr>Questionnaire</vt:lpstr>
      <vt:lpstr>Synthèse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Rémi WINDECK</dc:creator>
  <cp:keywords/>
  <dc:description/>
  <cp:lastModifiedBy>Isabelle TANGRE</cp:lastModifiedBy>
  <dcterms:created xsi:type="dcterms:W3CDTF">2026-03-06T08:29:42Z</dcterms:created>
  <dcterms:modified xsi:type="dcterms:W3CDTF">2026-05-12T13:54:58Z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0x01010070685EFBD7D2484FB33047B6C1DB947B</vt:lpwstr>
  </property>
  <property fmtid="{D5CDD505-2E9C-101B-9397-08002B2CF9AE}" pid="3" name="MediaServiceImageTags">
    <vt:lpwstr/>
  </property>
</Properties>
</file>